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defaultThemeVersion="124226"/>
  <mc:AlternateContent xmlns:mc="http://schemas.openxmlformats.org/markup-compatibility/2006">
    <mc:Choice Requires="x15">
      <x15ac:absPath xmlns:x15ac="http://schemas.microsoft.com/office/spreadsheetml/2010/11/ac" url="D:\A 2026 ENI\PRODUCTOS TÉCNICO PEDAGOGICOS 2025-2026\EVALUACIÓN PRODUCTOS TPR 2025-2026 RECIBIDOS\DADNY DOMINGUEZ\"/>
    </mc:Choice>
  </mc:AlternateContent>
  <xr:revisionPtr revIDLastSave="0" documentId="13_ncr:1_{F7B0DAC7-5A8B-4994-904C-2C0AE94A531A}" xr6:coauthVersionLast="47" xr6:coauthVersionMax="47" xr10:uidLastSave="{00000000-0000-0000-0000-000000000000}"/>
  <bookViews>
    <workbookView xWindow="-120" yWindow="-120" windowWidth="29040" windowHeight="15720" tabRatio="656" activeTab="5" xr2:uid="{00000000-000D-0000-FFFF-FFFF00000000}"/>
  </bookViews>
  <sheets>
    <sheet name="Lista Unitarios" sheetId="30" r:id="rId1"/>
    <sheet name="Mano de obra" sheetId="28" r:id="rId2"/>
    <sheet name="Materiales" sheetId="26" r:id="rId3"/>
    <sheet name="Costos directos" sheetId="31" r:id="rId4"/>
    <sheet name="Unitarios" sheetId="15" r:id="rId5"/>
    <sheet name="Presupuesto" sheetId="29" r:id="rId6"/>
  </sheets>
  <externalReferences>
    <externalReference r:id="rId7"/>
  </externalReferences>
  <definedNames>
    <definedName name="a">Materiales!$C$5:$E$102</definedName>
    <definedName name="b">'Mano de obra'!$B$9:$B$14</definedName>
    <definedName name="lapu">'Lista Unitarios'!$C$3:$F$45</definedName>
    <definedName name="mo">'Mano de obra'!$B$8:$C$14</definedName>
    <definedName name="u">'Lista Unitarios'!$C$3:$C$45</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9" i="28" l="1"/>
  <c r="C10" i="28"/>
  <c r="C11" i="28"/>
  <c r="C12" i="28"/>
  <c r="C13" i="28"/>
  <c r="C14" i="28"/>
  <c r="F1447" i="15" l="1"/>
  <c r="G1447" i="15" s="1"/>
  <c r="G1450" i="15" s="1"/>
  <c r="J45" i="31" s="1"/>
  <c r="F1322" i="15"/>
  <c r="G1322" i="15" s="1"/>
  <c r="F523" i="15"/>
  <c r="G523" i="15" s="1"/>
  <c r="F430" i="15"/>
  <c r="G430" i="15" s="1"/>
  <c r="F398" i="15"/>
  <c r="F399" i="15"/>
  <c r="G399" i="15" s="1"/>
  <c r="F366" i="15"/>
  <c r="G366" i="15" s="1"/>
  <c r="F334" i="15"/>
  <c r="G334" i="15" s="1"/>
  <c r="F302" i="15"/>
  <c r="F270" i="15"/>
  <c r="G270" i="15" s="1"/>
  <c r="F238" i="15"/>
  <c r="G238" i="15" s="1"/>
  <c r="J14" i="31"/>
  <c r="F140" i="15"/>
  <c r="F141" i="15"/>
  <c r="F142" i="15"/>
  <c r="G143" i="15"/>
  <c r="D3" i="31"/>
  <c r="C45" i="31"/>
  <c r="C46" i="31"/>
  <c r="C5" i="31"/>
  <c r="C6" i="31"/>
  <c r="C7" i="31"/>
  <c r="C8" i="31"/>
  <c r="C9" i="31"/>
  <c r="C10" i="31"/>
  <c r="C11" i="31"/>
  <c r="C12" i="31"/>
  <c r="C13" i="31"/>
  <c r="C14" i="31"/>
  <c r="C15" i="31"/>
  <c r="C16" i="31"/>
  <c r="C17" i="31"/>
  <c r="C18" i="31"/>
  <c r="C19" i="31"/>
  <c r="C20" i="31"/>
  <c r="C21" i="31"/>
  <c r="C22" i="31"/>
  <c r="C23" i="31"/>
  <c r="C24" i="31"/>
  <c r="C25" i="31"/>
  <c r="C26" i="31"/>
  <c r="C27" i="31"/>
  <c r="C28" i="31"/>
  <c r="C29" i="31"/>
  <c r="C30" i="31"/>
  <c r="C31" i="31"/>
  <c r="C32" i="31"/>
  <c r="C33" i="31"/>
  <c r="C34" i="31"/>
  <c r="C35" i="31"/>
  <c r="C36" i="31"/>
  <c r="C37" i="31"/>
  <c r="C38" i="31"/>
  <c r="C39" i="31"/>
  <c r="C40" i="31"/>
  <c r="C41" i="31"/>
  <c r="C42" i="31"/>
  <c r="C43" i="31"/>
  <c r="C44" i="31"/>
  <c r="C3" i="31"/>
  <c r="C4" i="31"/>
  <c r="D9" i="30" l="1"/>
  <c r="D10" i="31" s="1"/>
  <c r="D10" i="30"/>
  <c r="D11" i="31" s="1"/>
  <c r="D11" i="30"/>
  <c r="D12" i="31" s="1"/>
  <c r="D12" i="30"/>
  <c r="D13" i="31" s="1"/>
  <c r="D13" i="30"/>
  <c r="D14" i="31" s="1"/>
  <c r="D14" i="30"/>
  <c r="D15" i="31" s="1"/>
  <c r="D15" i="30"/>
  <c r="D16" i="31" s="1"/>
  <c r="D16" i="30"/>
  <c r="D17" i="31" s="1"/>
  <c r="D17" i="30"/>
  <c r="D18" i="31" s="1"/>
  <c r="D18" i="30"/>
  <c r="D19" i="31" s="1"/>
  <c r="D19" i="30"/>
  <c r="D20" i="31" s="1"/>
  <c r="D20" i="30"/>
  <c r="D21" i="31" s="1"/>
  <c r="D21" i="30"/>
  <c r="D22" i="31" s="1"/>
  <c r="D22" i="30"/>
  <c r="D23" i="31" s="1"/>
  <c r="D23" i="30"/>
  <c r="D24" i="31" s="1"/>
  <c r="D24" i="30"/>
  <c r="D25" i="31" s="1"/>
  <c r="D25" i="30"/>
  <c r="D26" i="31" s="1"/>
  <c r="D26" i="30"/>
  <c r="D27" i="31" s="1"/>
  <c r="D27" i="30"/>
  <c r="D28" i="31" s="1"/>
  <c r="D28" i="30"/>
  <c r="D29" i="31" s="1"/>
  <c r="D29" i="30"/>
  <c r="D30" i="31" s="1"/>
  <c r="D30" i="30"/>
  <c r="D31" i="31" s="1"/>
  <c r="D31" i="30"/>
  <c r="D32" i="31" s="1"/>
  <c r="D32" i="30"/>
  <c r="D33" i="31" s="1"/>
  <c r="D33" i="30"/>
  <c r="D34" i="31" s="1"/>
  <c r="D34" i="30"/>
  <c r="D35" i="31" s="1"/>
  <c r="D35" i="30"/>
  <c r="D36" i="31" s="1"/>
  <c r="D36" i="30"/>
  <c r="D37" i="31" s="1"/>
  <c r="D37" i="30"/>
  <c r="D38" i="31" s="1"/>
  <c r="D38" i="30"/>
  <c r="D39" i="31" s="1"/>
  <c r="D39" i="30"/>
  <c r="D40" i="31" s="1"/>
  <c r="D40" i="30"/>
  <c r="D41" i="31" s="1"/>
  <c r="D41" i="30"/>
  <c r="D42" i="31" s="1"/>
  <c r="D42" i="30"/>
  <c r="D43" i="31" s="1"/>
  <c r="D43" i="30"/>
  <c r="D44" i="31" s="1"/>
  <c r="D44" i="30"/>
  <c r="D45" i="31" s="1"/>
  <c r="D45" i="30"/>
  <c r="D46" i="31" s="1"/>
  <c r="D8" i="30"/>
  <c r="D7" i="30"/>
  <c r="D8" i="31" s="1"/>
  <c r="D6" i="30"/>
  <c r="D7" i="31" s="1"/>
  <c r="D5" i="30"/>
  <c r="D6" i="31" s="1"/>
  <c r="D4" i="30"/>
  <c r="D5" i="31" s="1"/>
  <c r="D3" i="30"/>
  <c r="D4" i="31" s="1"/>
  <c r="E45" i="30"/>
  <c r="E46" i="31" s="1"/>
  <c r="E44" i="30"/>
  <c r="E45" i="31" s="1"/>
  <c r="K45" i="31" s="1"/>
  <c r="E43" i="30"/>
  <c r="E44" i="31" s="1"/>
  <c r="E42" i="30"/>
  <c r="E43" i="31" s="1"/>
  <c r="E41" i="30"/>
  <c r="E42" i="31" s="1"/>
  <c r="E40" i="30"/>
  <c r="E41" i="31" s="1"/>
  <c r="E39" i="30"/>
  <c r="E40" i="31" s="1"/>
  <c r="E38" i="30"/>
  <c r="E39" i="31" s="1"/>
  <c r="E37" i="30"/>
  <c r="E38" i="31" s="1"/>
  <c r="E36" i="30"/>
  <c r="E37" i="31" s="1"/>
  <c r="E35" i="30"/>
  <c r="E36" i="31" s="1"/>
  <c r="E34" i="30"/>
  <c r="E35" i="31" s="1"/>
  <c r="E33" i="30"/>
  <c r="E34" i="31" s="1"/>
  <c r="E32" i="30"/>
  <c r="E33" i="31" s="1"/>
  <c r="E31" i="30"/>
  <c r="E32" i="31" s="1"/>
  <c r="E30" i="30"/>
  <c r="E31" i="31" s="1"/>
  <c r="E29" i="30"/>
  <c r="E30" i="31" s="1"/>
  <c r="E28" i="30"/>
  <c r="E29" i="31" s="1"/>
  <c r="E27" i="30"/>
  <c r="E28" i="31" s="1"/>
  <c r="E26" i="30"/>
  <c r="E27" i="31" s="1"/>
  <c r="E25" i="30"/>
  <c r="E26" i="31" s="1"/>
  <c r="E24" i="30"/>
  <c r="E25" i="31" s="1"/>
  <c r="E23" i="30"/>
  <c r="E24" i="31" s="1"/>
  <c r="E22" i="30"/>
  <c r="E23" i="31" s="1"/>
  <c r="E21" i="30"/>
  <c r="E22" i="31" s="1"/>
  <c r="E20" i="30"/>
  <c r="E21" i="31" s="1"/>
  <c r="E19" i="30"/>
  <c r="E20" i="31" s="1"/>
  <c r="E18" i="30"/>
  <c r="E19" i="31" s="1"/>
  <c r="E17" i="30"/>
  <c r="E18" i="31" s="1"/>
  <c r="E16" i="30"/>
  <c r="E17" i="31" s="1"/>
  <c r="E15" i="30"/>
  <c r="E16" i="31" s="1"/>
  <c r="E14" i="30"/>
  <c r="E15" i="31" s="1"/>
  <c r="E13" i="30"/>
  <c r="E14" i="31" s="1"/>
  <c r="K14" i="31" s="1"/>
  <c r="E12" i="30"/>
  <c r="E13" i="31" s="1"/>
  <c r="E11" i="30"/>
  <c r="E12" i="31" s="1"/>
  <c r="E10" i="30"/>
  <c r="E11" i="31" s="1"/>
  <c r="E9" i="30"/>
  <c r="E10" i="31" s="1"/>
  <c r="E8" i="30"/>
  <c r="E9" i="31" s="1"/>
  <c r="E7" i="30"/>
  <c r="E8" i="31" s="1"/>
  <c r="E6" i="30"/>
  <c r="E7" i="31" s="1"/>
  <c r="E5" i="30"/>
  <c r="E6" i="31" s="1"/>
  <c r="E4" i="30"/>
  <c r="E5" i="31" s="1"/>
  <c r="E3" i="30"/>
  <c r="E4" i="31" s="1"/>
  <c r="E19" i="29" l="1"/>
  <c r="E15" i="29"/>
  <c r="E27" i="29"/>
  <c r="E52" i="29"/>
  <c r="E14" i="29"/>
  <c r="E36" i="29"/>
  <c r="E57" i="29"/>
  <c r="E56" i="29"/>
  <c r="E39" i="29"/>
  <c r="E18" i="29"/>
  <c r="E23" i="29"/>
  <c r="E35" i="29"/>
  <c r="E43" i="29"/>
  <c r="E51" i="29"/>
  <c r="E30" i="29"/>
  <c r="E58" i="29"/>
  <c r="E7" i="29"/>
  <c r="E10" i="29"/>
  <c r="E13" i="29"/>
  <c r="E22" i="29"/>
  <c r="E54" i="29"/>
  <c r="E32" i="29"/>
  <c r="E34" i="29"/>
  <c r="E29" i="29"/>
  <c r="E47" i="29"/>
  <c r="E45" i="29"/>
  <c r="E41" i="29"/>
  <c r="E11" i="29"/>
  <c r="D9" i="31"/>
  <c r="E21" i="29"/>
  <c r="E26" i="29"/>
  <c r="E55" i="29"/>
  <c r="E42" i="29"/>
  <c r="E8" i="29"/>
  <c r="E16" i="29"/>
  <c r="E12" i="29"/>
  <c r="E50" i="29"/>
  <c r="E53" i="29"/>
  <c r="E37" i="29"/>
  <c r="E33" i="29"/>
  <c r="E28" i="29"/>
  <c r="E48" i="29"/>
  <c r="E44" i="29"/>
  <c r="E40" i="29"/>
  <c r="E103" i="15" l="1"/>
  <c r="E73" i="15"/>
  <c r="E43" i="15"/>
  <c r="E13" i="15"/>
  <c r="E413" i="15"/>
  <c r="G413" i="15" s="1"/>
  <c r="E786" i="15"/>
  <c r="G786" i="15" s="1"/>
  <c r="E1337" i="15"/>
  <c r="G1337" i="15" s="1"/>
  <c r="E285" i="15"/>
  <c r="G285" i="15" s="1"/>
  <c r="E1462" i="15"/>
  <c r="F1442" i="15"/>
  <c r="G1442" i="15" s="1"/>
  <c r="F1441" i="15"/>
  <c r="G1441" i="15" s="1"/>
  <c r="F1440" i="15"/>
  <c r="G1440" i="15" s="1"/>
  <c r="F1439" i="15"/>
  <c r="G1439" i="15" s="1"/>
  <c r="F1410" i="15"/>
  <c r="F1409" i="15"/>
  <c r="F1379" i="15"/>
  <c r="F1378" i="15"/>
  <c r="F1350" i="15"/>
  <c r="G1350" i="15" s="1"/>
  <c r="F1349" i="15"/>
  <c r="G1349" i="15" s="1"/>
  <c r="F1348" i="15"/>
  <c r="G1348" i="15" s="1"/>
  <c r="F1347" i="15"/>
  <c r="G1347" i="15" s="1"/>
  <c r="F1346" i="15"/>
  <c r="G1346" i="15" s="1"/>
  <c r="F1345" i="15"/>
  <c r="F1344" i="15"/>
  <c r="F1316" i="15"/>
  <c r="G1316" i="15" s="1"/>
  <c r="F1315" i="15"/>
  <c r="G1315" i="15" s="1"/>
  <c r="F1314" i="15"/>
  <c r="F1313" i="15"/>
  <c r="F1285" i="15"/>
  <c r="G1285" i="15" s="1"/>
  <c r="F1284" i="15"/>
  <c r="G1284" i="15" s="1"/>
  <c r="F1283" i="15"/>
  <c r="F1282" i="15"/>
  <c r="F1254" i="15"/>
  <c r="F1253" i="15"/>
  <c r="F1224" i="15"/>
  <c r="F1223" i="15"/>
  <c r="F1222" i="15"/>
  <c r="F1221" i="15"/>
  <c r="F1220" i="15"/>
  <c r="F1219" i="15"/>
  <c r="F1218" i="15"/>
  <c r="F1217" i="15"/>
  <c r="F1216" i="15"/>
  <c r="F1215" i="15"/>
  <c r="F1187" i="15"/>
  <c r="F1186" i="15"/>
  <c r="F1185" i="15"/>
  <c r="F1184" i="15"/>
  <c r="F1183" i="15"/>
  <c r="F1182" i="15"/>
  <c r="F1181" i="15"/>
  <c r="F1180" i="15"/>
  <c r="F1152" i="15"/>
  <c r="G1152" i="15" s="1"/>
  <c r="F1151" i="15"/>
  <c r="G1151" i="15" s="1"/>
  <c r="F1150" i="15"/>
  <c r="G1150" i="15" s="1"/>
  <c r="F1149" i="15"/>
  <c r="G1149" i="15" s="1"/>
  <c r="F1148" i="15"/>
  <c r="G1148" i="15" s="1"/>
  <c r="F1147" i="15"/>
  <c r="G1147" i="15" s="1"/>
  <c r="F1146" i="15"/>
  <c r="G1146" i="15" s="1"/>
  <c r="F1145" i="15"/>
  <c r="G1145" i="15" s="1"/>
  <c r="F1115" i="15"/>
  <c r="F1114" i="15"/>
  <c r="F1085" i="15"/>
  <c r="F1084" i="15"/>
  <c r="F1083" i="15"/>
  <c r="F1055" i="15"/>
  <c r="G1055" i="15" s="1"/>
  <c r="F1054" i="15"/>
  <c r="G1054" i="15" s="1"/>
  <c r="F1053" i="15"/>
  <c r="G1053" i="15" s="1"/>
  <c r="F1052" i="15"/>
  <c r="G1052" i="15" s="1"/>
  <c r="F1051" i="15"/>
  <c r="G1051" i="15" s="1"/>
  <c r="F1050" i="15"/>
  <c r="G1050" i="15" s="1"/>
  <c r="F1049" i="15"/>
  <c r="G1049" i="15" s="1"/>
  <c r="F1048" i="15"/>
  <c r="G1048" i="15" s="1"/>
  <c r="F1047" i="15"/>
  <c r="G1047" i="15" s="1"/>
  <c r="F1046" i="15"/>
  <c r="F1045" i="15"/>
  <c r="F1044" i="15"/>
  <c r="F1043" i="15"/>
  <c r="F1015" i="15"/>
  <c r="F1014" i="15"/>
  <c r="F1013" i="15"/>
  <c r="F1012" i="15"/>
  <c r="F984" i="15"/>
  <c r="F983" i="15"/>
  <c r="F982" i="15"/>
  <c r="F981" i="15"/>
  <c r="F953" i="15"/>
  <c r="F952" i="15"/>
  <c r="F951" i="15"/>
  <c r="F950" i="15"/>
  <c r="F922" i="15"/>
  <c r="F921" i="15"/>
  <c r="F920" i="15"/>
  <c r="F919" i="15"/>
  <c r="F888" i="15"/>
  <c r="F857" i="15"/>
  <c r="F829" i="15"/>
  <c r="F828" i="15"/>
  <c r="F827" i="15"/>
  <c r="F826" i="15"/>
  <c r="F825" i="15"/>
  <c r="F824" i="15"/>
  <c r="F797" i="15"/>
  <c r="F796" i="15"/>
  <c r="F795" i="15"/>
  <c r="F794" i="15"/>
  <c r="F793" i="15"/>
  <c r="F764" i="15"/>
  <c r="F763" i="15"/>
  <c r="F762" i="15"/>
  <c r="F733" i="15"/>
  <c r="F732" i="15"/>
  <c r="F731" i="15"/>
  <c r="F702" i="15"/>
  <c r="F701" i="15"/>
  <c r="F700" i="15"/>
  <c r="F671" i="15"/>
  <c r="F670" i="15"/>
  <c r="F669" i="15"/>
  <c r="F639" i="15"/>
  <c r="F638" i="15"/>
  <c r="F608" i="15"/>
  <c r="F607" i="15"/>
  <c r="F577" i="15"/>
  <c r="F576" i="15"/>
  <c r="F545" i="15"/>
  <c r="F515" i="15"/>
  <c r="F514" i="15"/>
  <c r="F484" i="15"/>
  <c r="F483" i="15"/>
  <c r="F452" i="15"/>
  <c r="G452" i="15" s="1"/>
  <c r="G457" i="15" s="1"/>
  <c r="H14" i="31" s="1"/>
  <c r="I14" i="31" s="1"/>
  <c r="F393" i="15"/>
  <c r="F392" i="15"/>
  <c r="F391" i="15"/>
  <c r="F390" i="15"/>
  <c r="F389" i="15"/>
  <c r="F361" i="15"/>
  <c r="F360" i="15"/>
  <c r="F359" i="15"/>
  <c r="F358" i="15"/>
  <c r="F357" i="15"/>
  <c r="F329" i="15"/>
  <c r="F328" i="15"/>
  <c r="F327" i="15"/>
  <c r="F326" i="15"/>
  <c r="F325" i="15"/>
  <c r="F265" i="15"/>
  <c r="G265" i="15" s="1"/>
  <c r="F264" i="15"/>
  <c r="G264" i="15" s="1"/>
  <c r="F263" i="15"/>
  <c r="G263" i="15" s="1"/>
  <c r="F262" i="15"/>
  <c r="G262" i="15" s="1"/>
  <c r="F261" i="15"/>
  <c r="G261" i="15" s="1"/>
  <c r="F173" i="15"/>
  <c r="F172" i="15"/>
  <c r="F171" i="15"/>
  <c r="F170" i="15"/>
  <c r="F112" i="15"/>
  <c r="F111" i="15"/>
  <c r="F110" i="15"/>
  <c r="F81" i="15"/>
  <c r="F82" i="15"/>
  <c r="F80" i="15"/>
  <c r="F52" i="15"/>
  <c r="F51" i="15"/>
  <c r="F50" i="15"/>
  <c r="F21" i="15"/>
  <c r="F20" i="15"/>
  <c r="D1442" i="15"/>
  <c r="D1441" i="15"/>
  <c r="D1440" i="15"/>
  <c r="D1439" i="15"/>
  <c r="D1410" i="15"/>
  <c r="D1409" i="15"/>
  <c r="D1379" i="15"/>
  <c r="D1378" i="15"/>
  <c r="D1350" i="15"/>
  <c r="D1349" i="15"/>
  <c r="D1348" i="15"/>
  <c r="D1347" i="15"/>
  <c r="D1346" i="15"/>
  <c r="D1345" i="15"/>
  <c r="D1344" i="15"/>
  <c r="D1316" i="15"/>
  <c r="D1315" i="15"/>
  <c r="D1314" i="15"/>
  <c r="D1313" i="15"/>
  <c r="D1285" i="15"/>
  <c r="D1284" i="15"/>
  <c r="D1283" i="15"/>
  <c r="D1282" i="15"/>
  <c r="D1254" i="15"/>
  <c r="D1253" i="15"/>
  <c r="D1224" i="15"/>
  <c r="D1223" i="15"/>
  <c r="D1222" i="15"/>
  <c r="D1221" i="15"/>
  <c r="D1220" i="15"/>
  <c r="D1219" i="15"/>
  <c r="D1218" i="15"/>
  <c r="D1217" i="15"/>
  <c r="D1216" i="15"/>
  <c r="D1215" i="15"/>
  <c r="D1187" i="15"/>
  <c r="D1186" i="15"/>
  <c r="D1185" i="15"/>
  <c r="D1184" i="15"/>
  <c r="D1183" i="15"/>
  <c r="D1182" i="15"/>
  <c r="D1181" i="15"/>
  <c r="D1180" i="15"/>
  <c r="D1152" i="15"/>
  <c r="D1151" i="15"/>
  <c r="D1150" i="15"/>
  <c r="D1149" i="15"/>
  <c r="D1148" i="15"/>
  <c r="D1147" i="15"/>
  <c r="D1146" i="15"/>
  <c r="D1145" i="15"/>
  <c r="D1115" i="15"/>
  <c r="D1114" i="15"/>
  <c r="D1085" i="15"/>
  <c r="D1084" i="15"/>
  <c r="D1083" i="15"/>
  <c r="D1055" i="15"/>
  <c r="D1054" i="15"/>
  <c r="D1053" i="15"/>
  <c r="D1052" i="15"/>
  <c r="D1051" i="15"/>
  <c r="D1050" i="15"/>
  <c r="D1049" i="15"/>
  <c r="D1048" i="15"/>
  <c r="D1047" i="15"/>
  <c r="D1046" i="15"/>
  <c r="D1045" i="15"/>
  <c r="D1044" i="15"/>
  <c r="D1043" i="15"/>
  <c r="D1015" i="15"/>
  <c r="D1014" i="15"/>
  <c r="D1013" i="15"/>
  <c r="D1012" i="15"/>
  <c r="D984" i="15"/>
  <c r="D983" i="15"/>
  <c r="D982" i="15"/>
  <c r="D981" i="15"/>
  <c r="D953" i="15"/>
  <c r="D952" i="15"/>
  <c r="D951" i="15"/>
  <c r="D950" i="15"/>
  <c r="D922" i="15"/>
  <c r="D921" i="15"/>
  <c r="D920" i="15"/>
  <c r="D919" i="15"/>
  <c r="D888" i="15"/>
  <c r="D857" i="15"/>
  <c r="D829" i="15"/>
  <c r="D828" i="15"/>
  <c r="D827" i="15"/>
  <c r="D826" i="15"/>
  <c r="D825" i="15"/>
  <c r="D824" i="15"/>
  <c r="D797" i="15"/>
  <c r="D796" i="15"/>
  <c r="D795" i="15"/>
  <c r="D794" i="15"/>
  <c r="D793" i="15"/>
  <c r="D764" i="15"/>
  <c r="D763" i="15"/>
  <c r="D762" i="15"/>
  <c r="D733" i="15"/>
  <c r="D732" i="15"/>
  <c r="D731" i="15"/>
  <c r="D702" i="15"/>
  <c r="D701" i="15"/>
  <c r="D700" i="15"/>
  <c r="D671" i="15"/>
  <c r="D670" i="15"/>
  <c r="D669" i="15"/>
  <c r="D639" i="15"/>
  <c r="D638" i="15"/>
  <c r="D608" i="15"/>
  <c r="D607" i="15"/>
  <c r="D577" i="15"/>
  <c r="D576" i="15"/>
  <c r="D545" i="15"/>
  <c r="D515" i="15"/>
  <c r="D514" i="15"/>
  <c r="D484" i="15"/>
  <c r="D483" i="15"/>
  <c r="D452" i="15"/>
  <c r="D420" i="15"/>
  <c r="D393" i="15"/>
  <c r="D392" i="15"/>
  <c r="D391" i="15"/>
  <c r="D390" i="15"/>
  <c r="D389" i="15"/>
  <c r="D388" i="15"/>
  <c r="D361" i="15"/>
  <c r="D360" i="15"/>
  <c r="D359" i="15"/>
  <c r="D358" i="15"/>
  <c r="D357" i="15"/>
  <c r="D356" i="15"/>
  <c r="D329" i="15"/>
  <c r="D328" i="15"/>
  <c r="D327" i="15"/>
  <c r="D326" i="15"/>
  <c r="D325" i="15"/>
  <c r="D324" i="15"/>
  <c r="D292" i="15"/>
  <c r="D261" i="15"/>
  <c r="D262" i="15"/>
  <c r="D263" i="15"/>
  <c r="D264" i="15"/>
  <c r="D265" i="15"/>
  <c r="D260" i="15"/>
  <c r="D171" i="15"/>
  <c r="D172" i="15"/>
  <c r="D173" i="15"/>
  <c r="D170" i="15"/>
  <c r="D111" i="15"/>
  <c r="D112" i="15"/>
  <c r="D110" i="15"/>
  <c r="D81" i="15"/>
  <c r="D82" i="15"/>
  <c r="D80" i="15"/>
  <c r="D21" i="15"/>
  <c r="D20" i="15"/>
  <c r="D52" i="15"/>
  <c r="D51" i="15"/>
  <c r="D50" i="15"/>
  <c r="F1479" i="15"/>
  <c r="G1479" i="15" s="1"/>
  <c r="F1478" i="15"/>
  <c r="G1478" i="15" s="1"/>
  <c r="F1477" i="15"/>
  <c r="G1477" i="15" s="1"/>
  <c r="G1472" i="15"/>
  <c r="G1471" i="15"/>
  <c r="G1470" i="15"/>
  <c r="G1469" i="15"/>
  <c r="E381" i="15" l="1"/>
  <c r="G381" i="15" s="1"/>
  <c r="E349" i="15"/>
  <c r="G349" i="15" s="1"/>
  <c r="G1462" i="15"/>
  <c r="G1463" i="15" s="1"/>
  <c r="G1464" i="15" s="1"/>
  <c r="G1465" i="15" s="1"/>
  <c r="F46" i="31" s="1"/>
  <c r="G46" i="31" s="1"/>
  <c r="E600" i="15"/>
  <c r="G600" i="15" s="1"/>
  <c r="E693" i="15"/>
  <c r="G693" i="15" s="1"/>
  <c r="E1107" i="15"/>
  <c r="G1107" i="15" s="1"/>
  <c r="E1208" i="15"/>
  <c r="G1208" i="15" s="1"/>
  <c r="E317" i="15"/>
  <c r="G317" i="15" s="1"/>
  <c r="E850" i="15"/>
  <c r="G850" i="15" s="1"/>
  <c r="E1402" i="15"/>
  <c r="G1402" i="15" s="1"/>
  <c r="E445" i="15"/>
  <c r="G445" i="15" s="1"/>
  <c r="E943" i="15"/>
  <c r="G943" i="15" s="1"/>
  <c r="E1245" i="15"/>
  <c r="E476" i="15"/>
  <c r="G476" i="15" s="1"/>
  <c r="E724" i="15"/>
  <c r="G724" i="15" s="1"/>
  <c r="E974" i="15"/>
  <c r="G974" i="15" s="1"/>
  <c r="E1275" i="15"/>
  <c r="G1275" i="15" s="1"/>
  <c r="E193" i="15"/>
  <c r="G193" i="15" s="1"/>
  <c r="E569" i="15"/>
  <c r="G569" i="15" s="1"/>
  <c r="E817" i="15"/>
  <c r="G817" i="15" s="1"/>
  <c r="E1076" i="15"/>
  <c r="G1076" i="15" s="1"/>
  <c r="E1371" i="15"/>
  <c r="G1371" i="15" s="1"/>
  <c r="G1443" i="15"/>
  <c r="G1154" i="15"/>
  <c r="H36" i="31" s="1"/>
  <c r="I36" i="31" s="1"/>
  <c r="E223" i="15"/>
  <c r="G223" i="15" s="1"/>
  <c r="E133" i="15"/>
  <c r="G133" i="15" s="1"/>
  <c r="E253" i="15"/>
  <c r="E507" i="15"/>
  <c r="G507" i="15" s="1"/>
  <c r="E631" i="15"/>
  <c r="G631" i="15" s="1"/>
  <c r="E755" i="15"/>
  <c r="G755" i="15" s="1"/>
  <c r="E881" i="15"/>
  <c r="G881" i="15" s="1"/>
  <c r="E1005" i="15"/>
  <c r="G1005" i="15" s="1"/>
  <c r="E1138" i="15"/>
  <c r="G1138" i="15" s="1"/>
  <c r="E1306" i="15"/>
  <c r="G1306" i="15" s="1"/>
  <c r="E1432" i="15"/>
  <c r="E163" i="15"/>
  <c r="E538" i="15"/>
  <c r="G538" i="15" s="1"/>
  <c r="E662" i="15"/>
  <c r="G662" i="15" s="1"/>
  <c r="E912" i="15"/>
  <c r="G912" i="15" s="1"/>
  <c r="E1036" i="15"/>
  <c r="G1036" i="15" s="1"/>
  <c r="E1173" i="15"/>
  <c r="G1173" i="15" s="1"/>
  <c r="G271" i="15"/>
  <c r="G1480" i="15"/>
  <c r="J46" i="31" s="1"/>
  <c r="K46" i="31" s="1"/>
  <c r="G1473" i="15"/>
  <c r="H46" i="31" s="1"/>
  <c r="I46" i="31" s="1"/>
  <c r="H45" i="31" l="1"/>
  <c r="I45" i="31" s="1"/>
  <c r="G273" i="15"/>
  <c r="J8" i="31" s="1"/>
  <c r="K8" i="31" s="1"/>
  <c r="G1245" i="15"/>
  <c r="G253" i="15"/>
  <c r="G254" i="15" s="1"/>
  <c r="G1432" i="15"/>
  <c r="G1433" i="15" s="1"/>
  <c r="G1435" i="15" s="1"/>
  <c r="G1452" i="15" s="1"/>
  <c r="G1482" i="15"/>
  <c r="F45" i="30" s="1"/>
  <c r="F1419" i="15"/>
  <c r="G1419" i="15" s="1"/>
  <c r="F1418" i="15"/>
  <c r="G1418" i="15" s="1"/>
  <c r="G1417" i="15"/>
  <c r="G1410" i="15"/>
  <c r="G1409" i="15"/>
  <c r="G256" i="15" l="1"/>
  <c r="F8" i="31" s="1"/>
  <c r="G8" i="31" s="1"/>
  <c r="F44" i="30"/>
  <c r="F45" i="31"/>
  <c r="G45" i="31" s="1"/>
  <c r="G1413" i="15"/>
  <c r="G1420" i="15"/>
  <c r="J44" i="31" s="1"/>
  <c r="K44" i="31" s="1"/>
  <c r="G1403" i="15"/>
  <c r="G1404" i="15" s="1"/>
  <c r="H44" i="31" l="1"/>
  <c r="I44" i="31" s="1"/>
  <c r="G1405" i="15"/>
  <c r="G1422" i="15" l="1"/>
  <c r="F44" i="31"/>
  <c r="G44" i="31" s="1"/>
  <c r="F1389" i="15"/>
  <c r="G1389" i="15" s="1"/>
  <c r="F1388" i="15"/>
  <c r="G1388" i="15" s="1"/>
  <c r="G1387" i="15"/>
  <c r="G1382" i="15"/>
  <c r="G1381" i="15"/>
  <c r="G1380" i="15"/>
  <c r="G1379" i="15"/>
  <c r="G1378" i="15"/>
  <c r="G1372" i="15"/>
  <c r="F43" i="30" l="1"/>
  <c r="G1383" i="15"/>
  <c r="H43" i="31" s="1"/>
  <c r="I43" i="31" s="1"/>
  <c r="G1390" i="15"/>
  <c r="J43" i="31" s="1"/>
  <c r="K43" i="31" s="1"/>
  <c r="G1373" i="15"/>
  <c r="G1374" i="15" s="1"/>
  <c r="F43" i="31" s="1"/>
  <c r="G43" i="31" s="1"/>
  <c r="G1392" i="15" l="1"/>
  <c r="F42" i="30" s="1"/>
  <c r="F1358" i="15" l="1"/>
  <c r="G1358" i="15" s="1"/>
  <c r="F1357" i="15"/>
  <c r="G1357" i="15" s="1"/>
  <c r="F1356" i="15"/>
  <c r="G1356" i="15" s="1"/>
  <c r="G1345" i="15"/>
  <c r="G1344" i="15"/>
  <c r="G1338" i="15"/>
  <c r="G1340" i="15" s="1"/>
  <c r="F42" i="31" s="1"/>
  <c r="G42" i="31" s="1"/>
  <c r="F1324" i="15"/>
  <c r="G1324" i="15" s="1"/>
  <c r="F1323" i="15"/>
  <c r="G1323" i="15" s="1"/>
  <c r="G1314" i="15"/>
  <c r="G1313" i="15"/>
  <c r="G1307" i="15"/>
  <c r="G1309" i="15" s="1"/>
  <c r="F41" i="31" s="1"/>
  <c r="G41" i="31" s="1"/>
  <c r="F1293" i="15"/>
  <c r="G1293" i="15" s="1"/>
  <c r="F1292" i="15"/>
  <c r="G1292" i="15" s="1"/>
  <c r="F1291" i="15"/>
  <c r="G1291" i="15" s="1"/>
  <c r="G1283" i="15"/>
  <c r="G1282" i="15"/>
  <c r="G1276" i="15"/>
  <c r="G1278" i="15" s="1"/>
  <c r="F40" i="31" s="1"/>
  <c r="G40" i="31" s="1"/>
  <c r="F1262" i="15"/>
  <c r="G1262" i="15" s="1"/>
  <c r="F1261" i="15"/>
  <c r="G1261" i="15" s="1"/>
  <c r="F1260" i="15"/>
  <c r="G1260" i="15" s="1"/>
  <c r="G1255" i="15"/>
  <c r="G1254" i="15"/>
  <c r="G1253" i="15"/>
  <c r="G1246" i="15"/>
  <c r="F1232" i="15"/>
  <c r="G1232" i="15" s="1"/>
  <c r="G1231" i="15"/>
  <c r="F1230" i="15"/>
  <c r="G1230" i="15" s="1"/>
  <c r="G1224" i="15"/>
  <c r="G1223" i="15"/>
  <c r="G1222" i="15"/>
  <c r="G1221" i="15"/>
  <c r="G1220" i="15"/>
  <c r="G1219" i="15"/>
  <c r="G1218" i="15"/>
  <c r="G1217" i="15"/>
  <c r="G1216" i="15"/>
  <c r="G1215" i="15"/>
  <c r="G1209" i="15"/>
  <c r="G1211" i="15" s="1"/>
  <c r="F38" i="31" s="1"/>
  <c r="G38" i="31" s="1"/>
  <c r="F1195" i="15"/>
  <c r="G1195" i="15" s="1"/>
  <c r="F1194" i="15"/>
  <c r="G1194" i="15" s="1"/>
  <c r="F1193" i="15"/>
  <c r="G1193" i="15" s="1"/>
  <c r="G1188" i="15"/>
  <c r="G1187" i="15"/>
  <c r="G1186" i="15"/>
  <c r="G1185" i="15"/>
  <c r="G1184" i="15"/>
  <c r="G1183" i="15"/>
  <c r="G1182" i="15"/>
  <c r="G1181" i="15"/>
  <c r="G1180" i="15"/>
  <c r="G1174" i="15"/>
  <c r="G1176" i="15" s="1"/>
  <c r="F37" i="31" s="1"/>
  <c r="G37" i="31" s="1"/>
  <c r="F1160" i="15"/>
  <c r="G1160" i="15" s="1"/>
  <c r="F1159" i="15"/>
  <c r="G1159" i="15" s="1"/>
  <c r="F1158" i="15"/>
  <c r="G1158" i="15" s="1"/>
  <c r="G1153" i="15"/>
  <c r="G1247" i="15" l="1"/>
  <c r="G1249" i="15" s="1"/>
  <c r="F39" i="31" s="1"/>
  <c r="G39" i="31" s="1"/>
  <c r="G1263" i="15"/>
  <c r="J39" i="31" s="1"/>
  <c r="K39" i="31" s="1"/>
  <c r="G1256" i="15"/>
  <c r="H39" i="31" s="1"/>
  <c r="I39" i="31" s="1"/>
  <c r="G1189" i="15"/>
  <c r="H37" i="31" s="1"/>
  <c r="I37" i="31" s="1"/>
  <c r="G1318" i="15"/>
  <c r="H41" i="31" s="1"/>
  <c r="I41" i="31" s="1"/>
  <c r="G1226" i="15"/>
  <c r="H38" i="31" s="1"/>
  <c r="I38" i="31" s="1"/>
  <c r="G1287" i="15"/>
  <c r="H40" i="31" s="1"/>
  <c r="I40" i="31" s="1"/>
  <c r="G1352" i="15"/>
  <c r="H42" i="31" s="1"/>
  <c r="I42" i="31" s="1"/>
  <c r="G1359" i="15"/>
  <c r="J42" i="31" s="1"/>
  <c r="K42" i="31" s="1"/>
  <c r="G1233" i="15"/>
  <c r="J38" i="31" s="1"/>
  <c r="K38" i="31" s="1"/>
  <c r="G1294" i="15"/>
  <c r="J40" i="31" s="1"/>
  <c r="K40" i="31" s="1"/>
  <c r="G1325" i="15"/>
  <c r="J41" i="31" s="1"/>
  <c r="K41" i="31" s="1"/>
  <c r="G1196" i="15"/>
  <c r="J37" i="31" s="1"/>
  <c r="K37" i="31" s="1"/>
  <c r="G1161" i="15"/>
  <c r="J36" i="31" s="1"/>
  <c r="K36" i="31" s="1"/>
  <c r="G1139" i="15"/>
  <c r="G1141" i="15" s="1"/>
  <c r="F36" i="31" s="1"/>
  <c r="G36" i="31" s="1"/>
  <c r="G1265" i="15" l="1"/>
  <c r="F38" i="30" s="1"/>
  <c r="G1198" i="15"/>
  <c r="F36" i="30" s="1"/>
  <c r="G1327" i="15"/>
  <c r="F40" i="30" s="1"/>
  <c r="G1361" i="15"/>
  <c r="F41" i="30" s="1"/>
  <c r="G1296" i="15"/>
  <c r="F39" i="30" s="1"/>
  <c r="G1235" i="15"/>
  <c r="F37" i="30" s="1"/>
  <c r="G1163" i="15"/>
  <c r="F35" i="30" s="1"/>
  <c r="F1125" i="15" l="1"/>
  <c r="G1125" i="15" s="1"/>
  <c r="F1124" i="15"/>
  <c r="G1124" i="15" s="1"/>
  <c r="G1123" i="15"/>
  <c r="G1118" i="15"/>
  <c r="G1117" i="15"/>
  <c r="G1116" i="15"/>
  <c r="G1115" i="15"/>
  <c r="G1114" i="15"/>
  <c r="G1108" i="15"/>
  <c r="G1109" i="15" s="1"/>
  <c r="F1094" i="15"/>
  <c r="G1094" i="15" s="1"/>
  <c r="F1093" i="15"/>
  <c r="G1093" i="15" s="1"/>
  <c r="G1092" i="15"/>
  <c r="G1087" i="15"/>
  <c r="G1086" i="15"/>
  <c r="G1085" i="15"/>
  <c r="G1084" i="15"/>
  <c r="G1083" i="15"/>
  <c r="G1077" i="15"/>
  <c r="F1063" i="15"/>
  <c r="G1063" i="15" s="1"/>
  <c r="F1062" i="15"/>
  <c r="G1062" i="15" s="1"/>
  <c r="G1061" i="15"/>
  <c r="G1056" i="15"/>
  <c r="G1046" i="15"/>
  <c r="G1045" i="15"/>
  <c r="G1044" i="15"/>
  <c r="G1043" i="15"/>
  <c r="G1037" i="15"/>
  <c r="F1023" i="15"/>
  <c r="G1023" i="15" s="1"/>
  <c r="F1022" i="15"/>
  <c r="G1022" i="15" s="1"/>
  <c r="G1021" i="15"/>
  <c r="G1016" i="15"/>
  <c r="G1015" i="15"/>
  <c r="G1014" i="15"/>
  <c r="G1013" i="15"/>
  <c r="G1012" i="15"/>
  <c r="G1006" i="15"/>
  <c r="G1007" i="15" s="1"/>
  <c r="F992" i="15"/>
  <c r="G992" i="15" s="1"/>
  <c r="F991" i="15"/>
  <c r="G991" i="15" s="1"/>
  <c r="G990" i="15"/>
  <c r="G985" i="15"/>
  <c r="G984" i="15"/>
  <c r="G983" i="15"/>
  <c r="G982" i="15"/>
  <c r="G981" i="15"/>
  <c r="G975" i="15"/>
  <c r="G1057" i="15" l="1"/>
  <c r="H33" i="31" s="1"/>
  <c r="I33" i="31" s="1"/>
  <c r="G1064" i="15"/>
  <c r="J33" i="31" s="1"/>
  <c r="K33" i="31" s="1"/>
  <c r="G1008" i="15"/>
  <c r="F32" i="31" s="1"/>
  <c r="G32" i="31" s="1"/>
  <c r="G986" i="15"/>
  <c r="H31" i="31" s="1"/>
  <c r="I31" i="31" s="1"/>
  <c r="G1119" i="15"/>
  <c r="H35" i="31" s="1"/>
  <c r="I35" i="31" s="1"/>
  <c r="G1017" i="15"/>
  <c r="H32" i="31" s="1"/>
  <c r="I32" i="31" s="1"/>
  <c r="G1088" i="15"/>
  <c r="H34" i="31" s="1"/>
  <c r="I34" i="31" s="1"/>
  <c r="G1095" i="15"/>
  <c r="J34" i="31" s="1"/>
  <c r="K34" i="31" s="1"/>
  <c r="G1126" i="15"/>
  <c r="J35" i="31" s="1"/>
  <c r="K35" i="31" s="1"/>
  <c r="G1110" i="15"/>
  <c r="F35" i="31" s="1"/>
  <c r="G35" i="31" s="1"/>
  <c r="G1078" i="15"/>
  <c r="G1079" i="15" s="1"/>
  <c r="F34" i="31" s="1"/>
  <c r="G34" i="31" s="1"/>
  <c r="G1038" i="15"/>
  <c r="G1039" i="15" s="1"/>
  <c r="F33" i="31" s="1"/>
  <c r="G33" i="31" s="1"/>
  <c r="G1024" i="15"/>
  <c r="J32" i="31" s="1"/>
  <c r="K32" i="31" s="1"/>
  <c r="G993" i="15"/>
  <c r="J31" i="31" s="1"/>
  <c r="K31" i="31" s="1"/>
  <c r="G976" i="15"/>
  <c r="G977" i="15" s="1"/>
  <c r="F31" i="31" s="1"/>
  <c r="G31" i="31" s="1"/>
  <c r="G1066" i="15" l="1"/>
  <c r="F32" i="30" s="1"/>
  <c r="G1026" i="15"/>
  <c r="F31" i="30" s="1"/>
  <c r="G995" i="15"/>
  <c r="F30" i="30" s="1"/>
  <c r="G1097" i="15"/>
  <c r="F33" i="30" s="1"/>
  <c r="G1128" i="15"/>
  <c r="F34" i="30" s="1"/>
  <c r="F961" i="15"/>
  <c r="G961" i="15" s="1"/>
  <c r="F960" i="15"/>
  <c r="G960" i="15" s="1"/>
  <c r="G959" i="15"/>
  <c r="G954" i="15"/>
  <c r="G953" i="15"/>
  <c r="G952" i="15"/>
  <c r="G951" i="15"/>
  <c r="G950" i="15"/>
  <c r="G944" i="15"/>
  <c r="G945" i="15" s="1"/>
  <c r="F930" i="15"/>
  <c r="G930" i="15" s="1"/>
  <c r="F929" i="15"/>
  <c r="G929" i="15" s="1"/>
  <c r="G928" i="15"/>
  <c r="G923" i="15"/>
  <c r="G922" i="15"/>
  <c r="G921" i="15"/>
  <c r="G920" i="15"/>
  <c r="G919" i="15"/>
  <c r="G913" i="15"/>
  <c r="F899" i="15"/>
  <c r="G899" i="15" s="1"/>
  <c r="F898" i="15"/>
  <c r="G898" i="15" s="1"/>
  <c r="G897" i="15"/>
  <c r="G892" i="15"/>
  <c r="G891" i="15"/>
  <c r="G890" i="15"/>
  <c r="G889" i="15"/>
  <c r="G888" i="15"/>
  <c r="G882" i="15"/>
  <c r="G883" i="15" s="1"/>
  <c r="F868" i="15"/>
  <c r="G868" i="15" s="1"/>
  <c r="F867" i="15"/>
  <c r="G867" i="15" s="1"/>
  <c r="G866" i="15"/>
  <c r="G861" i="15"/>
  <c r="G860" i="15"/>
  <c r="G859" i="15"/>
  <c r="G858" i="15"/>
  <c r="G857" i="15"/>
  <c r="G851" i="15"/>
  <c r="G924" i="15" l="1"/>
  <c r="H29" i="31" s="1"/>
  <c r="I29" i="31" s="1"/>
  <c r="G931" i="15"/>
  <c r="J29" i="31" s="1"/>
  <c r="K29" i="31" s="1"/>
  <c r="G862" i="15"/>
  <c r="H27" i="31" s="1"/>
  <c r="I27" i="31" s="1"/>
  <c r="G893" i="15"/>
  <c r="H28" i="31" s="1"/>
  <c r="I28" i="31" s="1"/>
  <c r="G955" i="15"/>
  <c r="H30" i="31" s="1"/>
  <c r="I30" i="31" s="1"/>
  <c r="G962" i="15"/>
  <c r="J30" i="31" s="1"/>
  <c r="K30" i="31" s="1"/>
  <c r="G946" i="15"/>
  <c r="F30" i="31" s="1"/>
  <c r="G30" i="31" s="1"/>
  <c r="G914" i="15"/>
  <c r="G915" i="15" s="1"/>
  <c r="F29" i="31" s="1"/>
  <c r="G29" i="31" s="1"/>
  <c r="G900" i="15"/>
  <c r="J28" i="31" s="1"/>
  <c r="K28" i="31" s="1"/>
  <c r="G884" i="15"/>
  <c r="F28" i="31" s="1"/>
  <c r="G28" i="31" s="1"/>
  <c r="G869" i="15"/>
  <c r="J27" i="31" s="1"/>
  <c r="K27" i="31" s="1"/>
  <c r="G852" i="15"/>
  <c r="G853" i="15" s="1"/>
  <c r="F27" i="31" s="1"/>
  <c r="G27" i="31" s="1"/>
  <c r="G933" i="15" l="1"/>
  <c r="F28" i="30" s="1"/>
  <c r="G902" i="15"/>
  <c r="F27" i="30" s="1"/>
  <c r="G964" i="15"/>
  <c r="F29" i="30" s="1"/>
  <c r="G871" i="15"/>
  <c r="F26" i="30" s="1"/>
  <c r="F837" i="15" l="1"/>
  <c r="G837" i="15" s="1"/>
  <c r="F836" i="15"/>
  <c r="G836" i="15" s="1"/>
  <c r="G835" i="15"/>
  <c r="G830" i="15"/>
  <c r="G829" i="15"/>
  <c r="G828" i="15"/>
  <c r="G827" i="15"/>
  <c r="G826" i="15"/>
  <c r="G825" i="15"/>
  <c r="G824" i="15"/>
  <c r="G818" i="15"/>
  <c r="G831" i="15" l="1"/>
  <c r="H26" i="31" s="1"/>
  <c r="I26" i="31" s="1"/>
  <c r="G819" i="15"/>
  <c r="G820" i="15" s="1"/>
  <c r="F26" i="31" s="1"/>
  <c r="G26" i="31" s="1"/>
  <c r="G838" i="15"/>
  <c r="J26" i="31" s="1"/>
  <c r="K26" i="31" s="1"/>
  <c r="G840" i="15" l="1"/>
  <c r="F25" i="30" s="1"/>
  <c r="F804" i="15" l="1"/>
  <c r="G804" i="15" s="1"/>
  <c r="F803" i="15"/>
  <c r="G803" i="15" s="1"/>
  <c r="G802" i="15"/>
  <c r="G797" i="15"/>
  <c r="G796" i="15"/>
  <c r="G795" i="15"/>
  <c r="G794" i="15"/>
  <c r="G793" i="15"/>
  <c r="G787" i="15"/>
  <c r="G789" i="15" s="1"/>
  <c r="F25" i="31" s="1"/>
  <c r="G25" i="31" s="1"/>
  <c r="G798" i="15" l="1"/>
  <c r="H25" i="31" s="1"/>
  <c r="I25" i="31" s="1"/>
  <c r="G805" i="15"/>
  <c r="J25" i="31" s="1"/>
  <c r="K25" i="31" s="1"/>
  <c r="G807" i="15" l="1"/>
  <c r="F24" i="30" s="1"/>
  <c r="F773" i="15"/>
  <c r="G773" i="15" s="1"/>
  <c r="F772" i="15"/>
  <c r="G772" i="15" s="1"/>
  <c r="G771" i="15"/>
  <c r="G766" i="15"/>
  <c r="G765" i="15"/>
  <c r="G764" i="15"/>
  <c r="G763" i="15"/>
  <c r="G762" i="15"/>
  <c r="F742" i="15"/>
  <c r="G742" i="15" s="1"/>
  <c r="F741" i="15"/>
  <c r="G741" i="15" s="1"/>
  <c r="G740" i="15"/>
  <c r="G735" i="15"/>
  <c r="G734" i="15"/>
  <c r="G733" i="15"/>
  <c r="G732" i="15"/>
  <c r="G731" i="15"/>
  <c r="F711" i="15"/>
  <c r="G711" i="15" s="1"/>
  <c r="F710" i="15"/>
  <c r="G710" i="15" s="1"/>
  <c r="G709" i="15"/>
  <c r="G704" i="15"/>
  <c r="G703" i="15"/>
  <c r="G702" i="15"/>
  <c r="G701" i="15"/>
  <c r="G700" i="15"/>
  <c r="G694" i="15"/>
  <c r="G695" i="15" s="1"/>
  <c r="F680" i="15"/>
  <c r="G680" i="15" s="1"/>
  <c r="F679" i="15"/>
  <c r="G679" i="15" s="1"/>
  <c r="G678" i="15"/>
  <c r="G673" i="15"/>
  <c r="G672" i="15"/>
  <c r="G671" i="15"/>
  <c r="G670" i="15"/>
  <c r="G669" i="15"/>
  <c r="G663" i="15"/>
  <c r="F649" i="15"/>
  <c r="G649" i="15" s="1"/>
  <c r="F648" i="15"/>
  <c r="G648" i="15" s="1"/>
  <c r="G647" i="15"/>
  <c r="G642" i="15"/>
  <c r="G641" i="15"/>
  <c r="G640" i="15"/>
  <c r="G639" i="15"/>
  <c r="G638" i="15"/>
  <c r="G632" i="15"/>
  <c r="G633" i="15" s="1"/>
  <c r="F618" i="15"/>
  <c r="G618" i="15" s="1"/>
  <c r="F617" i="15"/>
  <c r="G617" i="15" s="1"/>
  <c r="G616" i="15"/>
  <c r="G611" i="15"/>
  <c r="G610" i="15"/>
  <c r="G609" i="15"/>
  <c r="G608" i="15"/>
  <c r="G607" i="15"/>
  <c r="G601" i="15"/>
  <c r="F587" i="15"/>
  <c r="G587" i="15" s="1"/>
  <c r="F586" i="15"/>
  <c r="G586" i="15" s="1"/>
  <c r="G585" i="15"/>
  <c r="G580" i="15"/>
  <c r="G579" i="15"/>
  <c r="G578" i="15"/>
  <c r="G577" i="15"/>
  <c r="G576" i="15"/>
  <c r="G570" i="15"/>
  <c r="G650" i="15" l="1"/>
  <c r="J20" i="31" s="1"/>
  <c r="K20" i="31" s="1"/>
  <c r="G774" i="15"/>
  <c r="J24" i="31" s="1"/>
  <c r="K24" i="31" s="1"/>
  <c r="G588" i="15"/>
  <c r="J18" i="31" s="1"/>
  <c r="K18" i="31" s="1"/>
  <c r="G712" i="15"/>
  <c r="J22" i="31" s="1"/>
  <c r="K22" i="31" s="1"/>
  <c r="G581" i="15"/>
  <c r="H18" i="31" s="1"/>
  <c r="I18" i="31" s="1"/>
  <c r="G643" i="15"/>
  <c r="H20" i="31" s="1"/>
  <c r="I20" i="31" s="1"/>
  <c r="G705" i="15"/>
  <c r="H22" i="31" s="1"/>
  <c r="I22" i="31" s="1"/>
  <c r="G725" i="15"/>
  <c r="G726" i="15" s="1"/>
  <c r="G767" i="15"/>
  <c r="H24" i="31" s="1"/>
  <c r="I24" i="31" s="1"/>
  <c r="G612" i="15"/>
  <c r="H19" i="31" s="1"/>
  <c r="I19" i="31" s="1"/>
  <c r="G674" i="15"/>
  <c r="H21" i="31" s="1"/>
  <c r="I21" i="31" s="1"/>
  <c r="G681" i="15"/>
  <c r="J21" i="31" s="1"/>
  <c r="K21" i="31" s="1"/>
  <c r="G736" i="15"/>
  <c r="H23" i="31" s="1"/>
  <c r="I23" i="31" s="1"/>
  <c r="G756" i="15"/>
  <c r="G757" i="15" s="1"/>
  <c r="G743" i="15"/>
  <c r="J23" i="31" s="1"/>
  <c r="K23" i="31" s="1"/>
  <c r="G696" i="15"/>
  <c r="F22" i="31" s="1"/>
  <c r="G22" i="31" s="1"/>
  <c r="G664" i="15"/>
  <c r="G665" i="15" s="1"/>
  <c r="F21" i="31" s="1"/>
  <c r="G21" i="31" s="1"/>
  <c r="G634" i="15"/>
  <c r="F20" i="31" s="1"/>
  <c r="G20" i="31" s="1"/>
  <c r="G619" i="15"/>
  <c r="J19" i="31" s="1"/>
  <c r="K19" i="31" s="1"/>
  <c r="G602" i="15"/>
  <c r="G603" i="15" s="1"/>
  <c r="F19" i="31" s="1"/>
  <c r="G19" i="31" s="1"/>
  <c r="G571" i="15"/>
  <c r="G572" i="15" s="1"/>
  <c r="F18" i="31" s="1"/>
  <c r="G18" i="31" s="1"/>
  <c r="G590" i="15" l="1"/>
  <c r="F17" i="30" s="1"/>
  <c r="G683" i="15"/>
  <c r="F20" i="30" s="1"/>
  <c r="G621" i="15"/>
  <c r="F18" i="30" s="1"/>
  <c r="G714" i="15"/>
  <c r="F21" i="30" s="1"/>
  <c r="G758" i="15"/>
  <c r="G652" i="15"/>
  <c r="F19" i="30" s="1"/>
  <c r="G727" i="15"/>
  <c r="F556" i="15"/>
  <c r="G556" i="15" s="1"/>
  <c r="F555" i="15"/>
  <c r="G555" i="15" s="1"/>
  <c r="G554" i="15"/>
  <c r="G549" i="15"/>
  <c r="G548" i="15"/>
  <c r="G547" i="15"/>
  <c r="G546" i="15"/>
  <c r="G545" i="15"/>
  <c r="G539" i="15"/>
  <c r="G745" i="15" l="1"/>
  <c r="F22" i="30" s="1"/>
  <c r="F23" i="31"/>
  <c r="G23" i="31" s="1"/>
  <c r="G776" i="15"/>
  <c r="F23" i="30" s="1"/>
  <c r="F24" i="31"/>
  <c r="G24" i="31" s="1"/>
  <c r="G550" i="15"/>
  <c r="H17" i="31" s="1"/>
  <c r="I17" i="31" s="1"/>
  <c r="G557" i="15"/>
  <c r="J17" i="31" s="1"/>
  <c r="K17" i="31" s="1"/>
  <c r="G540" i="15"/>
  <c r="G541" i="15" s="1"/>
  <c r="F17" i="31" s="1"/>
  <c r="G17" i="31" s="1"/>
  <c r="G559" i="15" l="1"/>
  <c r="F16" i="30" s="1"/>
  <c r="F525" i="15"/>
  <c r="G525" i="15" s="1"/>
  <c r="F524" i="15"/>
  <c r="G524" i="15" s="1"/>
  <c r="G518" i="15"/>
  <c r="G517" i="15"/>
  <c r="G516" i="15"/>
  <c r="G515" i="15"/>
  <c r="G514" i="15"/>
  <c r="G508" i="15"/>
  <c r="G510" i="15" s="1"/>
  <c r="F16" i="31" s="1"/>
  <c r="G16" i="31" s="1"/>
  <c r="F494" i="15"/>
  <c r="G494" i="15" s="1"/>
  <c r="F493" i="15"/>
  <c r="G493" i="15" s="1"/>
  <c r="G492" i="15"/>
  <c r="G487" i="15"/>
  <c r="G486" i="15"/>
  <c r="G485" i="15"/>
  <c r="G484" i="15"/>
  <c r="G483" i="15"/>
  <c r="G477" i="15"/>
  <c r="G495" i="15" l="1"/>
  <c r="J15" i="31" s="1"/>
  <c r="K15" i="31" s="1"/>
  <c r="G526" i="15"/>
  <c r="J16" i="31" s="1"/>
  <c r="K16" i="31" s="1"/>
  <c r="G488" i="15"/>
  <c r="H15" i="31" s="1"/>
  <c r="I15" i="31" s="1"/>
  <c r="G519" i="15"/>
  <c r="H16" i="31" s="1"/>
  <c r="I16" i="31" s="1"/>
  <c r="G479" i="15"/>
  <c r="F15" i="31" s="1"/>
  <c r="G15" i="31" s="1"/>
  <c r="G528" i="15" l="1"/>
  <c r="F15" i="30" s="1"/>
  <c r="G497" i="15"/>
  <c r="F14" i="30" s="1"/>
  <c r="G446" i="15" l="1"/>
  <c r="G448" i="15" s="1"/>
  <c r="F432" i="15"/>
  <c r="G432" i="15" s="1"/>
  <c r="G431" i="15"/>
  <c r="G425" i="15"/>
  <c r="G424" i="15"/>
  <c r="G423" i="15"/>
  <c r="G422" i="15"/>
  <c r="G421" i="15"/>
  <c r="G414" i="15"/>
  <c r="G416" i="15" s="1"/>
  <c r="F13" i="31" s="1"/>
  <c r="G13" i="31" s="1"/>
  <c r="F400" i="15"/>
  <c r="G400" i="15" s="1"/>
  <c r="G398" i="15"/>
  <c r="G393" i="15"/>
  <c r="G392" i="15"/>
  <c r="G391" i="15"/>
  <c r="G390" i="15"/>
  <c r="G389" i="15"/>
  <c r="F368" i="15"/>
  <c r="G368" i="15" s="1"/>
  <c r="F367" i="15"/>
  <c r="G367" i="15" s="1"/>
  <c r="G361" i="15"/>
  <c r="G360" i="15"/>
  <c r="G359" i="15"/>
  <c r="G358" i="15"/>
  <c r="G357" i="15"/>
  <c r="F336" i="15"/>
  <c r="G336" i="15" s="1"/>
  <c r="F335" i="15"/>
  <c r="G335" i="15" s="1"/>
  <c r="G329" i="15"/>
  <c r="G328" i="15"/>
  <c r="G327" i="15"/>
  <c r="G326" i="15"/>
  <c r="G325" i="15"/>
  <c r="F304" i="15"/>
  <c r="G304" i="15" s="1"/>
  <c r="G303" i="15"/>
  <c r="G302" i="15"/>
  <c r="G297" i="15"/>
  <c r="G296" i="15"/>
  <c r="G295" i="15"/>
  <c r="G294" i="15"/>
  <c r="G293" i="15"/>
  <c r="G305" i="15" l="1"/>
  <c r="G433" i="15"/>
  <c r="J13" i="31" s="1"/>
  <c r="K13" i="31" s="1"/>
  <c r="G337" i="15"/>
  <c r="J10" i="31" s="1"/>
  <c r="K10" i="31" s="1"/>
  <c r="G401" i="15"/>
  <c r="J12" i="31" s="1"/>
  <c r="K12" i="31" s="1"/>
  <c r="G466" i="15"/>
  <c r="F13" i="30" s="1"/>
  <c r="F14" i="31"/>
  <c r="G14" i="31" s="1"/>
  <c r="G286" i="15"/>
  <c r="G288" i="15" s="1"/>
  <c r="F9" i="31" s="1"/>
  <c r="G9" i="31" s="1"/>
  <c r="J9" i="31"/>
  <c r="K9" i="31" s="1"/>
  <c r="G369" i="15"/>
  <c r="J11" i="31" s="1"/>
  <c r="K11" i="31" s="1"/>
  <c r="G350" i="15"/>
  <c r="G352" i="15" s="1"/>
  <c r="F11" i="31" s="1"/>
  <c r="G11" i="31" s="1"/>
  <c r="G382" i="15"/>
  <c r="G384" i="15" s="1"/>
  <c r="F12" i="31" s="1"/>
  <c r="G12" i="31" s="1"/>
  <c r="G318" i="15"/>
  <c r="G320" i="15" s="1"/>
  <c r="F10" i="31" s="1"/>
  <c r="G10" i="31" s="1"/>
  <c r="G233" i="15" l="1"/>
  <c r="G232" i="15"/>
  <c r="G231" i="15"/>
  <c r="G230" i="15"/>
  <c r="G234" i="15" l="1"/>
  <c r="H7" i="31" s="1"/>
  <c r="I7" i="31" s="1"/>
  <c r="G241" i="15"/>
  <c r="J7" i="31" s="1"/>
  <c r="G224" i="15"/>
  <c r="G226" i="15" s="1"/>
  <c r="F7" i="31" s="1"/>
  <c r="G7" i="31" s="1"/>
  <c r="K7" i="31" l="1"/>
  <c r="G243" i="15"/>
  <c r="F6" i="30" s="1"/>
  <c r="F208" i="15"/>
  <c r="G208" i="15" s="1"/>
  <c r="G203" i="15"/>
  <c r="G202" i="15"/>
  <c r="G201" i="15"/>
  <c r="G200" i="15"/>
  <c r="G204" i="15" l="1"/>
  <c r="H6" i="31" s="1"/>
  <c r="I6" i="31" s="1"/>
  <c r="G211" i="15"/>
  <c r="J6" i="31" s="1"/>
  <c r="K6" i="31" s="1"/>
  <c r="G194" i="15"/>
  <c r="G196" i="15" s="1"/>
  <c r="F6" i="31" s="1"/>
  <c r="G6" i="31" s="1"/>
  <c r="G213" i="15" l="1"/>
  <c r="F5" i="30" s="1"/>
  <c r="F178" i="15" l="1"/>
  <c r="G178" i="15" s="1"/>
  <c r="G173" i="15"/>
  <c r="G172" i="15"/>
  <c r="G171" i="15"/>
  <c r="G170" i="15"/>
  <c r="G163" i="15"/>
  <c r="G134" i="15"/>
  <c r="F148" i="15"/>
  <c r="G148" i="15" s="1"/>
  <c r="G142" i="15"/>
  <c r="G141" i="15"/>
  <c r="G140" i="15"/>
  <c r="G144" i="15" l="1"/>
  <c r="H4" i="31" s="1"/>
  <c r="I4" i="31" s="1"/>
  <c r="G174" i="15"/>
  <c r="H5" i="31" s="1"/>
  <c r="I5" i="31" s="1"/>
  <c r="G164" i="15"/>
  <c r="G166" i="15" s="1"/>
  <c r="F5" i="31" s="1"/>
  <c r="G5" i="31" s="1"/>
  <c r="G181" i="15"/>
  <c r="J5" i="31" s="1"/>
  <c r="K5" i="31" s="1"/>
  <c r="G151" i="15"/>
  <c r="J4" i="31" s="1"/>
  <c r="G136" i="15"/>
  <c r="F4" i="31" s="1"/>
  <c r="G4" i="31" s="1"/>
  <c r="K4" i="31" l="1"/>
  <c r="K47" i="31" s="1"/>
  <c r="J47" i="31"/>
  <c r="G47" i="31"/>
  <c r="G183" i="15"/>
  <c r="F4" i="30" s="1"/>
  <c r="G153" i="15"/>
  <c r="F3" i="30" s="1"/>
  <c r="F118" i="15"/>
  <c r="G118" i="15" s="1"/>
  <c r="G113" i="15"/>
  <c r="G112" i="15"/>
  <c r="G111" i="15"/>
  <c r="G110" i="15"/>
  <c r="G103" i="15"/>
  <c r="F88" i="15"/>
  <c r="G88" i="15" s="1"/>
  <c r="G82" i="15"/>
  <c r="G81" i="15"/>
  <c r="G80" i="15"/>
  <c r="G73" i="15"/>
  <c r="F58" i="15"/>
  <c r="G58" i="15" s="1"/>
  <c r="G52" i="15"/>
  <c r="G51" i="15"/>
  <c r="G50" i="15"/>
  <c r="G43" i="15"/>
  <c r="G114" i="15" l="1"/>
  <c r="G121" i="15"/>
  <c r="G91" i="15"/>
  <c r="G61" i="15"/>
  <c r="G104" i="15"/>
  <c r="G106" i="15" s="1"/>
  <c r="G84" i="15"/>
  <c r="G74" i="15"/>
  <c r="G76" i="15" s="1"/>
  <c r="G54" i="15"/>
  <c r="G44" i="15"/>
  <c r="G46" i="15" s="1"/>
  <c r="G123" i="15" l="1"/>
  <c r="E102" i="26" s="1"/>
  <c r="G93" i="15"/>
  <c r="E101" i="26" s="1"/>
  <c r="G63" i="15"/>
  <c r="F28" i="15"/>
  <c r="G28" i="15" s="1"/>
  <c r="G31" i="15" s="1"/>
  <c r="G23" i="15"/>
  <c r="G22" i="15"/>
  <c r="G21" i="15"/>
  <c r="G20" i="15"/>
  <c r="G13" i="15"/>
  <c r="G14" i="15" s="1"/>
  <c r="F260" i="15" l="1"/>
  <c r="G260" i="15" s="1"/>
  <c r="G266" i="15" s="1"/>
  <c r="F388" i="15"/>
  <c r="G388" i="15" s="1"/>
  <c r="G394" i="15" s="1"/>
  <c r="F324" i="15"/>
  <c r="G324" i="15" s="1"/>
  <c r="G330" i="15" s="1"/>
  <c r="F356" i="15"/>
  <c r="G356" i="15" s="1"/>
  <c r="G362" i="15" s="1"/>
  <c r="G24" i="15"/>
  <c r="G16" i="15"/>
  <c r="G371" i="15" l="1"/>
  <c r="F10" i="30" s="1"/>
  <c r="H11" i="31"/>
  <c r="I11" i="31" s="1"/>
  <c r="G339" i="15"/>
  <c r="F9" i="30" s="1"/>
  <c r="H10" i="31"/>
  <c r="I10" i="31" s="1"/>
  <c r="G403" i="15"/>
  <c r="F11" i="30" s="1"/>
  <c r="H12" i="31"/>
  <c r="I12" i="31" s="1"/>
  <c r="G275" i="15"/>
  <c r="F7" i="30" s="1"/>
  <c r="H8" i="31"/>
  <c r="I8" i="31" s="1"/>
  <c r="G33" i="15"/>
  <c r="F292" i="15"/>
  <c r="G292" i="15" s="1"/>
  <c r="G298" i="15" s="1"/>
  <c r="F420" i="15"/>
  <c r="G420" i="15" s="1"/>
  <c r="G426" i="15" s="1"/>
  <c r="G307" i="15" l="1"/>
  <c r="F8" i="30" s="1"/>
  <c r="H9" i="31"/>
  <c r="I9" i="31" s="1"/>
  <c r="G435" i="15"/>
  <c r="F12" i="30" s="1"/>
  <c r="H13" i="31"/>
  <c r="I13" i="31" s="1"/>
  <c r="I47" i="31" l="1"/>
</calcChain>
</file>

<file path=xl/sharedStrings.xml><?xml version="1.0" encoding="utf-8"?>
<sst xmlns="http://schemas.openxmlformats.org/spreadsheetml/2006/main" count="2245" uniqueCount="248">
  <si>
    <t>DESCRIPCION</t>
  </si>
  <si>
    <t>UNIIDAD</t>
  </si>
  <si>
    <t>CANTIDAD</t>
  </si>
  <si>
    <t>APU</t>
  </si>
  <si>
    <t>DESCAPOTE MANUAL SIN RETIRO</t>
  </si>
  <si>
    <t>LOCALIZACION Y REPLANTEO</t>
  </si>
  <si>
    <t>EXCAVACION MANUAL SIN CLASIFICAR</t>
  </si>
  <si>
    <t>COMPACTACION MANUAL DE RELLENO</t>
  </si>
  <si>
    <t>VIGA DE CIMENTACION 0,4 m X 0,3 m</t>
  </si>
  <si>
    <t>SOLADO e= 0,05 M</t>
  </si>
  <si>
    <t>COLUMNA 0,1 m X 0,2 m</t>
  </si>
  <si>
    <t xml:space="preserve">VIGA DE AMARRE 0,1 m X 0,2 m </t>
  </si>
  <si>
    <t>CINTA DE AMARRE 0,1 m X 0,1 m</t>
  </si>
  <si>
    <t>ANTEPISO EN CONCRETO e= 0,05 M</t>
  </si>
  <si>
    <t>PAÑETE 1:4</t>
  </si>
  <si>
    <t>SOBRECIMIENTO EN BLOQUE No. 5 b=0,1</t>
  </si>
  <si>
    <t>BLOQUE No. 5 b=0,1</t>
  </si>
  <si>
    <t>PAÑETE IMPERMEABILIZADO  1:3</t>
  </si>
  <si>
    <t>VENTANA EN ALUMINIO TIPO 1 (1,25 X 1,25)</t>
  </si>
  <si>
    <t>VENTANA EN ALUMINIO TIPO 2 (0,5 X 0,85)</t>
  </si>
  <si>
    <t>VENTANA EN ALUMINIO TIPO 3 (0,4 X 0,4)</t>
  </si>
  <si>
    <t>PUERTA TIPO 1 LAMINA CAL .20 (1 m X 2,1 m)</t>
  </si>
  <si>
    <t>PUERTA TIPO 2 MADERA (0,8 m X 2,1 m)</t>
  </si>
  <si>
    <t>PUERTA TIPO 3 MADERA (0,7 m X 2,1 m)</t>
  </si>
  <si>
    <t>PUERTA TIPO 4 CAL .20 (0,8 m X 2,1 m)</t>
  </si>
  <si>
    <t>RED SUMINISTRO DE AGUA PVC 1/2"</t>
  </si>
  <si>
    <t>MICROMEDIDOR 1/2"</t>
  </si>
  <si>
    <t>LAVAMANOS</t>
  </si>
  <si>
    <t xml:space="preserve">DUCHA SENCILLA </t>
  </si>
  <si>
    <t>LAVAPLATOS</t>
  </si>
  <si>
    <t xml:space="preserve">LAVADERO PREFABRICADO EN CONCRETO </t>
  </si>
  <si>
    <t>TUBERIAS AGUAS SERVIDAS 2"</t>
  </si>
  <si>
    <t>TUBERIAS AGUAS SERVIDAS 4"</t>
  </si>
  <si>
    <t>PUNTO SANITARIO</t>
  </si>
  <si>
    <t>TUBERIAS AGUAS LLUVIAS 3"</t>
  </si>
  <si>
    <t xml:space="preserve">SANITARIO </t>
  </si>
  <si>
    <t xml:space="preserve">TOMACORRIENTE DOBLE CON POLO A TIERRA </t>
  </si>
  <si>
    <t xml:space="preserve">TOMACORRIENTE TRIFILAR </t>
  </si>
  <si>
    <t xml:space="preserve">SALIDA ALUMBRADO INCANDECENTE - ROSETA </t>
  </si>
  <si>
    <t>CONTADOR</t>
  </si>
  <si>
    <t xml:space="preserve">TABLERO TRIFILAR 8 CIRCUITOS </t>
  </si>
  <si>
    <t xml:space="preserve">ACOMETIDA DOMICILIARIA </t>
  </si>
  <si>
    <t xml:space="preserve">POLO A TIERRA </t>
  </si>
  <si>
    <t xml:space="preserve">ENCHAPE DE MURO EN TABLETA </t>
  </si>
  <si>
    <t xml:space="preserve">PISO EN CERAMICA </t>
  </si>
  <si>
    <t>CUBIERTA EN TEJA ONDULADA ETERNIT No. 4 1,2X0,9</t>
  </si>
  <si>
    <t>ASEO GENERAL DE VIVIENDAS</t>
  </si>
  <si>
    <t>PERSONAL</t>
  </si>
  <si>
    <t>$ Jornal Personal</t>
  </si>
  <si>
    <t>Modifique los valores de los jornales de mano de obra de acuerdo a las condiciones de su municipio, su experiencia o lo que crea que es justo para el contratista y el contratante.</t>
  </si>
  <si>
    <t>MAESTRO</t>
  </si>
  <si>
    <t xml:space="preserve">AYUDANTE </t>
  </si>
  <si>
    <t xml:space="preserve">CUADRILLA </t>
  </si>
  <si>
    <t>$ Jornal Cuadrilla</t>
  </si>
  <si>
    <t>N.A.</t>
  </si>
  <si>
    <t>CUADRILLA DE CONSTRUCCION 0 : 1</t>
  </si>
  <si>
    <t>CUADRILLA DE CONSTRUCCION 0 : 2</t>
  </si>
  <si>
    <t>CUADRILLA DE CONSTRUCCION 1 : 1</t>
  </si>
  <si>
    <t>CUADRILLA DE CONSTRUCCION 1 : 2</t>
  </si>
  <si>
    <t>CUADRILLA DE CONSTRUCCION 1 : 3</t>
  </si>
  <si>
    <t>CUADRILLA DE CONSTRUCCION 1 : 4</t>
  </si>
  <si>
    <t xml:space="preserve">ITEM </t>
  </si>
  <si>
    <t>DESCRIPCION MATERIAL</t>
  </si>
  <si>
    <t>UNIDAD</t>
  </si>
  <si>
    <t>PRECIO</t>
  </si>
  <si>
    <t>ALAMBRE NEGRO</t>
  </si>
  <si>
    <t>Kg</t>
  </si>
  <si>
    <t xml:space="preserve">ADAPTADOR HEMBRA PVC 1/2" </t>
  </si>
  <si>
    <t>Alambre No. 12 AWG 33 TW-12N</t>
  </si>
  <si>
    <t>m</t>
  </si>
  <si>
    <t>Alambre No. 14 AWG desnudo 33</t>
  </si>
  <si>
    <t xml:space="preserve">AMARRE ALAMBRE </t>
  </si>
  <si>
    <t xml:space="preserve">ARENA </t>
  </si>
  <si>
    <r>
      <t>m</t>
    </r>
    <r>
      <rPr>
        <sz val="11"/>
        <color theme="1"/>
        <rFont val="Calibri"/>
        <family val="2"/>
      </rPr>
      <t>³</t>
    </r>
  </si>
  <si>
    <t>BLOQUE No. 5 10X20X30</t>
  </si>
  <si>
    <t>Cable concentrico No. 2*10</t>
  </si>
  <si>
    <t xml:space="preserve">Cable No.2 33-THW-2N </t>
  </si>
  <si>
    <t xml:space="preserve">m </t>
  </si>
  <si>
    <t>Caja galvanizada 4X2 Calibre No. 24</t>
  </si>
  <si>
    <t xml:space="preserve">Caja octogonal galvanizada No. 24 </t>
  </si>
  <si>
    <t>Modifique los valores de los precios de os materiales de acuerdo a las condiciones de su municipio y precios investigados en internet.</t>
  </si>
  <si>
    <t xml:space="preserve">Caja para contador trifilar </t>
  </si>
  <si>
    <t>Caja para intemperie</t>
  </si>
  <si>
    <t xml:space="preserve">CAJA PARA MICROMEDIDOR </t>
  </si>
  <si>
    <t xml:space="preserve">CANASTILLA 2" LAVAPLATOS </t>
  </si>
  <si>
    <t xml:space="preserve">CEMENTO BLANCO </t>
  </si>
  <si>
    <t>CEMENTO BULTO 42.5 Kg</t>
  </si>
  <si>
    <t>BULTO</t>
  </si>
  <si>
    <t>CERAMICA PISO</t>
  </si>
  <si>
    <r>
      <t>m</t>
    </r>
    <r>
      <rPr>
        <sz val="11"/>
        <color theme="1"/>
        <rFont val="Calibri"/>
        <family val="2"/>
      </rPr>
      <t>²</t>
    </r>
  </si>
  <si>
    <t>CERCHA METALICA RECTANGULAR 4X2</t>
  </si>
  <si>
    <t>Cinta aislante scot 3m</t>
  </si>
  <si>
    <t>Rollo</t>
  </si>
  <si>
    <t>CINTA TEFLON 1/2" 3m</t>
  </si>
  <si>
    <t>CODO 45 PVC SANITARIO 2"</t>
  </si>
  <si>
    <t>CODO 45 PVC SANITARIO 3"</t>
  </si>
  <si>
    <t>CODO 45 PVC SANITARIO 4"</t>
  </si>
  <si>
    <t>CODO 90 PVC PRESION 1/2"</t>
  </si>
  <si>
    <t>CODO 90 PVC SANITARIO 2"</t>
  </si>
  <si>
    <t>CODO 90 PVC SANITARIO 4"</t>
  </si>
  <si>
    <t xml:space="preserve">Conector TECNOWELD </t>
  </si>
  <si>
    <t xml:space="preserve">Contador trifilar </t>
  </si>
  <si>
    <t>Curva 45 c*e Conduit 1/2"</t>
  </si>
  <si>
    <t>Ducto conduit electrico PVC 1/2" 6 m</t>
  </si>
  <si>
    <t xml:space="preserve">Ducto telef. Doble pared </t>
  </si>
  <si>
    <t xml:space="preserve">Equipo de medida </t>
  </si>
  <si>
    <t>GANCHO PARA TEJA ONDULADA 55</t>
  </si>
  <si>
    <t>Hidrosolta tratamiento de suelo artificial</t>
  </si>
  <si>
    <t xml:space="preserve">HILO 100 m </t>
  </si>
  <si>
    <t xml:space="preserve">IMPERMEABILIZANTE SIKA 1 </t>
  </si>
  <si>
    <t>Interruptor  doble</t>
  </si>
  <si>
    <t>Interruptor termomagnetico 1*15 Amp</t>
  </si>
  <si>
    <t>Interruptor termomagnetico 1*30 Amp</t>
  </si>
  <si>
    <t>Interruptor termomagnetico 2*30 Amp</t>
  </si>
  <si>
    <t xml:space="preserve">LADRILLO DE OBRA </t>
  </si>
  <si>
    <t>LAVAMANOS CONJUNTO</t>
  </si>
  <si>
    <t xml:space="preserve">LAVAPLATOS </t>
  </si>
  <si>
    <t>LIMPIADOR REMOVEDOR 1/32</t>
  </si>
  <si>
    <t xml:space="preserve">LLAVE COCINA CROMADA </t>
  </si>
  <si>
    <t xml:space="preserve">LLAVE TERMINAL LAVADORA </t>
  </si>
  <si>
    <t>Marco metalico puerta CAL ,20 e=0,10</t>
  </si>
  <si>
    <t>MEDIDOR DE AGUA DE 1/2"</t>
  </si>
  <si>
    <t>MORTERO 1:4</t>
  </si>
  <si>
    <t>m³</t>
  </si>
  <si>
    <t xml:space="preserve">MORTERO 1:4 MEZCLADO EN OBRA </t>
  </si>
  <si>
    <t xml:space="preserve">MORTERO IMPERMEABILIZADO 1:3  </t>
  </si>
  <si>
    <t xml:space="preserve">PEGO </t>
  </si>
  <si>
    <t>PUERTA TIPO 2 madera (0,8 m X 2,1 m)</t>
  </si>
  <si>
    <t>PUERTA TIPO 3 MADERA (0,8 m X 2,1 m)</t>
  </si>
  <si>
    <t>PUERTA TIPO 4 LAMINA CAL ,20 (0,7 m X 2,1 m)</t>
  </si>
  <si>
    <t xml:space="preserve">PUNTILLAS 1" 400 gr </t>
  </si>
  <si>
    <t>REDUCCION SANITARIA 4" A 2"</t>
  </si>
  <si>
    <t>REGISTRO DE PALANCA 1/2"</t>
  </si>
  <si>
    <t>Rejilla corriente 3"</t>
  </si>
  <si>
    <t>Roseta 4"</t>
  </si>
  <si>
    <t xml:space="preserve">SANITARIO CONJUNTO </t>
  </si>
  <si>
    <t>SIFON 135° 2"</t>
  </si>
  <si>
    <t xml:space="preserve">SIFON EN P LAVAPLATOS </t>
  </si>
  <si>
    <t>SOLDADURA LIQUIDA 1/4 Gal</t>
  </si>
  <si>
    <t>Suplemento</t>
  </si>
  <si>
    <t>TABLA PEGACHENTO 2X20X30</t>
  </si>
  <si>
    <t>Tablero 8 circuitos CT-8</t>
  </si>
  <si>
    <t xml:space="preserve">TABLETA </t>
  </si>
  <si>
    <t>TAPA RECTANGULAR PARA MICROMEDIDOR</t>
  </si>
  <si>
    <t>TAPON SANITARIO PVC 4"</t>
  </si>
  <si>
    <t>TEE PVC PRESION 1/2"</t>
  </si>
  <si>
    <t>TEJA ONDULADA No.4 1,2X0,9</t>
  </si>
  <si>
    <t>Terminales PVC de 3/4"</t>
  </si>
  <si>
    <t xml:space="preserve">Terminales PVC de 1/2" </t>
  </si>
  <si>
    <t xml:space="preserve">Tomacorriente doble con polo a tierra </t>
  </si>
  <si>
    <t>TRITURADO</t>
  </si>
  <si>
    <t>Tubo conduit 1/2"</t>
  </si>
  <si>
    <t>TUBO PVC PRESION RDE 13.5 1/2" 6 m</t>
  </si>
  <si>
    <t>TUBO PVC SANITARIO 2" 6 m</t>
  </si>
  <si>
    <t>TUBO PVC SANITARIO 4" 6 m</t>
  </si>
  <si>
    <t>TUBO PVC VENTILACION 3" 6 m</t>
  </si>
  <si>
    <t xml:space="preserve">VARA COMUN 4 m DELGADA </t>
  </si>
  <si>
    <t>VARILLA CORRUGADA 1/2" 6 m</t>
  </si>
  <si>
    <t>VARILLA CORRUGADA 3/8" 6 m</t>
  </si>
  <si>
    <t>VARILLA CORRUGADA 3/8" chipa</t>
  </si>
  <si>
    <t>Varilla de cobre 5/8"*1,8 m con conec</t>
  </si>
  <si>
    <t>VENTANA EN ALUMINIO TIPO 1</t>
  </si>
  <si>
    <t>YEE PVC SANITARIA 2"</t>
  </si>
  <si>
    <t>YEE PVC SANITARIA 4"</t>
  </si>
  <si>
    <t>CONCRETO 17.5 Mpa</t>
  </si>
  <si>
    <t>CONCRETO 21 Mpa</t>
  </si>
  <si>
    <t>Costos</t>
  </si>
  <si>
    <t>Cantidad</t>
  </si>
  <si>
    <t>APU Mano de obra</t>
  </si>
  <si>
    <t>Total Mano de obra</t>
  </si>
  <si>
    <t xml:space="preserve">APU Materiales </t>
  </si>
  <si>
    <t>Total matriales</t>
  </si>
  <si>
    <t>APU Maquinaria y equipos</t>
  </si>
  <si>
    <t>Total maquinaria y equipos</t>
  </si>
  <si>
    <t>TOTALES</t>
  </si>
  <si>
    <t xml:space="preserve"> </t>
  </si>
  <si>
    <t>ANALISIS DE PRECIOS UNITARIOS A.P.U.</t>
  </si>
  <si>
    <t xml:space="preserve">PROYECTO: VIVIENDA UNIFAMILIAR </t>
  </si>
  <si>
    <t xml:space="preserve">DESCRIPCION </t>
  </si>
  <si>
    <t xml:space="preserve">CANTIDAD </t>
  </si>
  <si>
    <r>
      <t>m</t>
    </r>
    <r>
      <rPr>
        <sz val="14"/>
        <color theme="1"/>
        <rFont val="Calibri"/>
        <family val="2"/>
      </rPr>
      <t>³</t>
    </r>
  </si>
  <si>
    <t xml:space="preserve">I. MANO DE OBRA </t>
  </si>
  <si>
    <t xml:space="preserve">TIPO </t>
  </si>
  <si>
    <t xml:space="preserve">JORNAL </t>
  </si>
  <si>
    <t>RENDIMIENTO</t>
  </si>
  <si>
    <t xml:space="preserve">VALOR PARCIAL </t>
  </si>
  <si>
    <t>DÍa</t>
  </si>
  <si>
    <t>% M.O.</t>
  </si>
  <si>
    <t>-</t>
  </si>
  <si>
    <t xml:space="preserve">SUBTOTAL </t>
  </si>
  <si>
    <t xml:space="preserve">II. MATERIALES </t>
  </si>
  <si>
    <t>CODIGO</t>
  </si>
  <si>
    <t>V/R PARCIAL</t>
  </si>
  <si>
    <t xml:space="preserve">V/R UNITARIO </t>
  </si>
  <si>
    <t>III. HERRAMIENTA, MAQUINARIA Y EQUIPO</t>
  </si>
  <si>
    <t>TARIFA</t>
  </si>
  <si>
    <t xml:space="preserve">RENDIMIENTO </t>
  </si>
  <si>
    <t>A.P.U</t>
  </si>
  <si>
    <t>MORTERO 1:3 IMPERMEABILIZADO</t>
  </si>
  <si>
    <t>CONCRETO 17,5 Mpa</t>
  </si>
  <si>
    <r>
      <t>m</t>
    </r>
    <r>
      <rPr>
        <sz val="14"/>
        <color theme="1"/>
        <rFont val="Calibri"/>
        <family val="2"/>
      </rPr>
      <t>²</t>
    </r>
  </si>
  <si>
    <t xml:space="preserve">HERRAMIENTA MENOR </t>
  </si>
  <si>
    <t>LOCALIZACION Y REPPLANTEO</t>
  </si>
  <si>
    <t>m²</t>
  </si>
  <si>
    <t>Vibrocomactadora manual (Rana)</t>
  </si>
  <si>
    <t>dia</t>
  </si>
  <si>
    <t>Mezcladora 1 bulto</t>
  </si>
  <si>
    <t xml:space="preserve"> COLUMNA 0,1 m X 0,2 m</t>
  </si>
  <si>
    <t>ANDAMIOS</t>
  </si>
  <si>
    <t>DIA</t>
  </si>
  <si>
    <t xml:space="preserve">UN </t>
  </si>
  <si>
    <t xml:space="preserve">VALOR UNITARIO </t>
  </si>
  <si>
    <t xml:space="preserve">VALOR TOTAL </t>
  </si>
  <si>
    <t>PRELIMINARES</t>
  </si>
  <si>
    <t>MOVIMIENTO DE TIERRAS</t>
  </si>
  <si>
    <t>ELEMENTOS DE CONCRETO</t>
  </si>
  <si>
    <t>MAMPOSTERIA</t>
  </si>
  <si>
    <t>CARPINTERIA</t>
  </si>
  <si>
    <t>INSTALACIONES HIDRAULICAS</t>
  </si>
  <si>
    <t>INSTALACIONES SANITARIAS</t>
  </si>
  <si>
    <t>INSTALACIONES ELECTRICAS</t>
  </si>
  <si>
    <t>ACABADOS</t>
  </si>
  <si>
    <t>TOTAL COSTOS DIRECTOS</t>
  </si>
  <si>
    <t>COSTOS INDIRECTOS (AIU)</t>
  </si>
  <si>
    <t>ADMINISTRACION (A) 10%</t>
  </si>
  <si>
    <t>IMREVISTOS (I) 5%</t>
  </si>
  <si>
    <t>UTILIDADES (U) 15%</t>
  </si>
  <si>
    <t>TOTAL COSTOS INDIRECTOS</t>
  </si>
  <si>
    <t xml:space="preserve">TOTAL </t>
  </si>
  <si>
    <t>INSTALACIONES TECNICAS</t>
  </si>
  <si>
    <t>5,1,1</t>
  </si>
  <si>
    <t>5,1,2</t>
  </si>
  <si>
    <t>5,1,3</t>
  </si>
  <si>
    <t>5,1,4</t>
  </si>
  <si>
    <t>5,1,5</t>
  </si>
  <si>
    <t>5,2,1</t>
  </si>
  <si>
    <t>5,2,2</t>
  </si>
  <si>
    <t>5,2,3</t>
  </si>
  <si>
    <t>5,2,4</t>
  </si>
  <si>
    <t>5,2,5</t>
  </si>
  <si>
    <t>5,2,6</t>
  </si>
  <si>
    <t>5,3,1</t>
  </si>
  <si>
    <t>5,3,2</t>
  </si>
  <si>
    <t>5,3,3</t>
  </si>
  <si>
    <t>5,3,4</t>
  </si>
  <si>
    <t>5,3,5</t>
  </si>
  <si>
    <t>5,3,6</t>
  </si>
  <si>
    <t>5,3,7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</si>
</sst>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2" formatCode="_-&quot;$&quot;\ * #,##0_-;\-&quot;$&quot;\ * #,##0_-;_-&quot;$&quot;\ * &quot;-&quot;_-;_-@_-"/>
    <numFmt numFmtId="164" formatCode="_(&quot;$&quot;\ * #,##0_);_(&quot;$&quot;\ * \(#,##0\);_(&quot;$&quot;\ * &quot;-&quot;_);_(@_)"/>
    <numFmt numFmtId="165" formatCode="_(&quot;$&quot;\ * #,##0.00_);_(&quot;$&quot;\ * \(#,##0.00\);_(&quot;$&quot;\ * &quot;-&quot;??_);_(@_)"/>
    <numFmt numFmtId="166" formatCode="_(&quot;$&quot;\ * #,##0_);_(&quot;$&quot;\ * \(#,##0\);_(&quot;$&quot;\ * &quot;-&quot;??_);_(@_)"/>
    <numFmt numFmtId="167" formatCode="&quot;$&quot;\ #,##0.00"/>
    <numFmt numFmtId="168" formatCode="_-[$$-240A]\ * #,##0.00_-;\-[$$-240A]\ * #,##0.00_-;_-[$$-240A]\ * &quot;-&quot;??_-;_-@_-"/>
    <numFmt numFmtId="169" formatCode="_-&quot;$&quot;\ * #,##0_-;\-&quot;$&quot;\ * #,##0_-;_-&quot;$&quot;\ * &quot;-&quot;_-;_-@"/>
    <numFmt numFmtId="170" formatCode="_(&quot;$&quot;\ * #,##0.00_);_(&quot;$&quot;\ * \(#,##0.00\);_(&quot;$&quot;\ * &quot;-&quot;_);_(@_)"/>
    <numFmt numFmtId="171" formatCode="_-[$$-240A]\ * #,##0.0000_-;\-[$$-240A]\ * #,##0.0000_-;_-[$$-240A]\ * &quot;-&quot;??_-;_-@_-"/>
  </numFmts>
  <fonts count="16">
    <font>
      <sz val="11"/>
      <color theme="1"/>
      <name val="Calibri"/>
      <family val="2"/>
      <scheme val="minor"/>
    </font>
    <font>
      <sz val="11"/>
      <color theme="1"/>
      <name val="Calibri"/>
      <family val="2"/>
      <scheme val="minor"/>
    </font>
    <font>
      <b/>
      <sz val="11"/>
      <color theme="1"/>
      <name val="Calibri"/>
      <family val="2"/>
      <scheme val="minor"/>
    </font>
    <font>
      <b/>
      <i/>
      <sz val="12"/>
      <color theme="2" tint="-0.249977111117893"/>
      <name val="Calibri"/>
      <family val="2"/>
      <scheme val="minor"/>
    </font>
    <font>
      <b/>
      <i/>
      <sz val="11"/>
      <color theme="1"/>
      <name val="Calibri"/>
      <family val="2"/>
      <scheme val="minor"/>
    </font>
    <font>
      <b/>
      <sz val="18"/>
      <color theme="1"/>
      <name val="Calibri"/>
      <family val="2"/>
      <scheme val="minor"/>
    </font>
    <font>
      <sz val="18"/>
      <color theme="1"/>
      <name val="Calibri"/>
      <family val="2"/>
      <scheme val="minor"/>
    </font>
    <font>
      <b/>
      <sz val="12"/>
      <name val="BankGothic Lt BT"/>
      <family val="2"/>
    </font>
    <font>
      <sz val="14"/>
      <color theme="1"/>
      <name val="Calibri"/>
      <family val="2"/>
      <scheme val="minor"/>
    </font>
    <font>
      <sz val="14"/>
      <color theme="1"/>
      <name val="Calibri"/>
      <family val="2"/>
    </font>
    <font>
      <sz val="11"/>
      <color theme="1"/>
      <name val="Calibri"/>
      <family val="2"/>
    </font>
    <font>
      <b/>
      <sz val="14"/>
      <color theme="1"/>
      <name val="Calibri"/>
      <family val="2"/>
      <scheme val="minor"/>
    </font>
    <font>
      <b/>
      <sz val="11"/>
      <name val="Calibri"/>
      <family val="2"/>
      <scheme val="minor"/>
    </font>
    <font>
      <b/>
      <sz val="16"/>
      <color theme="1"/>
      <name val="Calibri"/>
      <family val="2"/>
      <scheme val="minor"/>
    </font>
    <font>
      <b/>
      <sz val="14"/>
      <name val="Calibri"/>
      <family val="2"/>
      <scheme val="minor"/>
    </font>
    <font>
      <sz val="8"/>
      <name val="Calibri"/>
      <family val="2"/>
      <scheme val="minor"/>
    </font>
  </fonts>
  <fills count="13">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theme="3" tint="0.79998168889431442"/>
        <bgColor indexed="64"/>
      </patternFill>
    </fill>
    <fill>
      <patternFill patternType="solid">
        <fgColor theme="6" tint="0.59999389629810485"/>
        <bgColor indexed="64"/>
      </patternFill>
    </fill>
    <fill>
      <patternFill patternType="solid">
        <fgColor rgb="FF92D050"/>
        <bgColor indexed="64"/>
      </patternFill>
    </fill>
    <fill>
      <patternFill patternType="solid">
        <fgColor theme="0"/>
        <bgColor indexed="64"/>
      </patternFill>
    </fill>
    <fill>
      <patternFill patternType="solid">
        <fgColor theme="2" tint="-9.9978637043366805E-2"/>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rgb="FFFFFF00"/>
        <bgColor rgb="FFFFFF00"/>
      </patternFill>
    </fill>
    <fill>
      <patternFill patternType="solid">
        <fgColor rgb="FFFF0000"/>
        <bgColor indexed="64"/>
      </patternFill>
    </fill>
  </fills>
  <borders count="34">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top/>
      <bottom style="medium">
        <color indexed="64"/>
      </bottom>
      <diagonal/>
    </border>
    <border>
      <left/>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3">
    <xf numFmtId="0" fontId="0" fillId="0" borderId="0"/>
    <xf numFmtId="165" fontId="1" fillId="0" borderId="0" applyFont="0" applyFill="0" applyBorder="0" applyAlignment="0" applyProtection="0"/>
    <xf numFmtId="42" fontId="1" fillId="0" borderId="0" applyFont="0" applyFill="0" applyBorder="0" applyAlignment="0" applyProtection="0"/>
  </cellStyleXfs>
  <cellXfs count="153">
    <xf numFmtId="0" fontId="0" fillId="0" borderId="0" xfId="0"/>
    <xf numFmtId="0" fontId="0" fillId="0" borderId="0" xfId="0" applyAlignment="1">
      <alignment horizontal="center" vertical="center"/>
    </xf>
    <xf numFmtId="0" fontId="0" fillId="0" borderId="10" xfId="0" applyBorder="1" applyAlignment="1">
      <alignment horizontal="center" vertical="center"/>
    </xf>
    <xf numFmtId="0" fontId="0" fillId="0" borderId="10" xfId="0" applyBorder="1"/>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2" fillId="3" borderId="6" xfId="0" applyFont="1" applyFill="1" applyBorder="1" applyAlignment="1">
      <alignment horizontal="center" vertical="center"/>
    </xf>
    <xf numFmtId="0" fontId="2" fillId="3" borderId="4" xfId="0" applyFont="1" applyFill="1" applyBorder="1" applyAlignment="1">
      <alignment horizontal="center"/>
    </xf>
    <xf numFmtId="0" fontId="2" fillId="4" borderId="16" xfId="0" applyFont="1" applyFill="1" applyBorder="1"/>
    <xf numFmtId="166" fontId="0" fillId="0" borderId="16" xfId="0" applyNumberFormat="1" applyBorder="1"/>
    <xf numFmtId="0" fontId="0" fillId="7" borderId="0" xfId="0" applyFill="1"/>
    <xf numFmtId="0" fontId="0" fillId="7" borderId="20" xfId="0" applyFill="1" applyBorder="1"/>
    <xf numFmtId="0" fontId="0" fillId="7" borderId="15" xfId="0" applyFill="1" applyBorder="1"/>
    <xf numFmtId="0" fontId="2" fillId="7" borderId="14" xfId="0" applyFont="1" applyFill="1" applyBorder="1" applyAlignment="1">
      <alignment vertical="center"/>
    </xf>
    <xf numFmtId="0" fontId="2" fillId="2" borderId="10" xfId="0" applyFont="1" applyFill="1" applyBorder="1" applyAlignment="1">
      <alignment horizontal="center" vertical="center"/>
    </xf>
    <xf numFmtId="0" fontId="0" fillId="0" borderId="10" xfId="0" applyBorder="1" applyAlignment="1">
      <alignment horizontal="center"/>
    </xf>
    <xf numFmtId="0" fontId="2" fillId="2" borderId="11" xfId="0" applyFont="1" applyFill="1" applyBorder="1" applyAlignment="1">
      <alignment vertical="center"/>
    </xf>
    <xf numFmtId="0" fontId="2" fillId="2" borderId="9" xfId="0" applyFont="1" applyFill="1" applyBorder="1" applyAlignment="1">
      <alignment horizontal="center" vertical="center"/>
    </xf>
    <xf numFmtId="0" fontId="2" fillId="2" borderId="10" xfId="0" applyFont="1" applyFill="1" applyBorder="1" applyAlignment="1">
      <alignment vertical="center"/>
    </xf>
    <xf numFmtId="167" fontId="0" fillId="0" borderId="10" xfId="0" applyNumberFormat="1" applyBorder="1" applyAlignment="1">
      <alignment horizontal="center"/>
    </xf>
    <xf numFmtId="0" fontId="0" fillId="5" borderId="10" xfId="0" applyFill="1" applyBorder="1" applyAlignment="1">
      <alignment horizontal="center"/>
    </xf>
    <xf numFmtId="164" fontId="0" fillId="0" borderId="10" xfId="1" applyNumberFormat="1" applyFont="1" applyBorder="1" applyAlignment="1">
      <alignment horizontal="center"/>
    </xf>
    <xf numFmtId="165" fontId="0" fillId="0" borderId="10" xfId="0" applyNumberFormat="1" applyBorder="1" applyAlignment="1">
      <alignment horizontal="center"/>
    </xf>
    <xf numFmtId="167" fontId="0" fillId="0" borderId="10" xfId="0" applyNumberFormat="1" applyBorder="1"/>
    <xf numFmtId="0" fontId="8" fillId="0" borderId="5" xfId="0" applyFont="1" applyBorder="1" applyAlignment="1">
      <alignment horizontal="center"/>
    </xf>
    <xf numFmtId="0" fontId="2" fillId="2" borderId="23" xfId="0" applyFont="1" applyFill="1" applyBorder="1" applyAlignment="1">
      <alignment horizontal="center" vertical="center"/>
    </xf>
    <xf numFmtId="0" fontId="0" fillId="0" borderId="11" xfId="0" applyBorder="1" applyAlignment="1">
      <alignment horizontal="center"/>
    </xf>
    <xf numFmtId="0" fontId="2" fillId="2" borderId="11" xfId="0" applyFont="1" applyFill="1" applyBorder="1" applyAlignment="1">
      <alignment horizontal="center" vertical="center"/>
    </xf>
    <xf numFmtId="0" fontId="0" fillId="5" borderId="10" xfId="0" applyFill="1" applyBorder="1" applyAlignment="1">
      <alignment horizontal="center" vertical="center"/>
    </xf>
    <xf numFmtId="0" fontId="0" fillId="5" borderId="10" xfId="0" applyFill="1" applyBorder="1"/>
    <xf numFmtId="164" fontId="0" fillId="0" borderId="24" xfId="1" applyNumberFormat="1" applyFont="1" applyBorder="1" applyAlignment="1">
      <alignment horizontal="center"/>
    </xf>
    <xf numFmtId="0" fontId="11" fillId="0" borderId="5" xfId="0" applyFont="1" applyBorder="1" applyAlignment="1">
      <alignment horizontal="center"/>
    </xf>
    <xf numFmtId="0" fontId="2" fillId="0" borderId="11" xfId="0" applyFont="1" applyBorder="1" applyAlignment="1">
      <alignment vertical="center"/>
    </xf>
    <xf numFmtId="0" fontId="0" fillId="0" borderId="11" xfId="0" applyBorder="1"/>
    <xf numFmtId="0" fontId="2" fillId="0" borderId="10" xfId="0" applyFont="1" applyBorder="1" applyAlignment="1">
      <alignment vertical="center"/>
    </xf>
    <xf numFmtId="0" fontId="2" fillId="0" borderId="9" xfId="0" applyFont="1" applyBorder="1" applyAlignment="1">
      <alignment horizontal="center" vertical="center"/>
    </xf>
    <xf numFmtId="0" fontId="3" fillId="7" borderId="0" xfId="0" applyFont="1" applyFill="1" applyAlignment="1">
      <alignment horizontal="center"/>
    </xf>
    <xf numFmtId="0" fontId="0" fillId="8" borderId="9" xfId="0" applyFill="1" applyBorder="1" applyAlignment="1">
      <alignment horizontal="center" vertical="center"/>
    </xf>
    <xf numFmtId="0" fontId="2" fillId="2" borderId="10" xfId="0" applyFont="1" applyFill="1" applyBorder="1" applyAlignment="1">
      <alignment horizontal="center"/>
    </xf>
    <xf numFmtId="168" fontId="0" fillId="0" borderId="10" xfId="0" applyNumberFormat="1" applyBorder="1"/>
    <xf numFmtId="168" fontId="0" fillId="3" borderId="10" xfId="0" applyNumberFormat="1" applyFill="1" applyBorder="1"/>
    <xf numFmtId="168" fontId="0" fillId="0" borderId="10" xfId="0" applyNumberFormat="1" applyBorder="1" applyAlignment="1">
      <alignment horizontal="center"/>
    </xf>
    <xf numFmtId="0" fontId="0" fillId="0" borderId="10" xfId="0" applyBorder="1" applyAlignment="1">
      <alignment horizontal="left" vertical="center"/>
    </xf>
    <xf numFmtId="0" fontId="0" fillId="0" borderId="0" xfId="0" applyAlignment="1">
      <alignment horizontal="left"/>
    </xf>
    <xf numFmtId="0" fontId="2" fillId="0" borderId="0" xfId="0" applyFont="1"/>
    <xf numFmtId="168" fontId="0" fillId="0" borderId="0" xfId="0" applyNumberFormat="1" applyAlignment="1">
      <alignment horizontal="center" vertical="center"/>
    </xf>
    <xf numFmtId="168" fontId="0" fillId="0" borderId="0" xfId="0" applyNumberFormat="1"/>
    <xf numFmtId="0" fontId="14" fillId="0" borderId="0" xfId="0" applyFont="1" applyAlignment="1">
      <alignment horizontal="center" vertical="center"/>
    </xf>
    <xf numFmtId="167" fontId="14" fillId="0" borderId="0" xfId="0" applyNumberFormat="1" applyFont="1" applyAlignment="1">
      <alignment horizontal="center" vertical="center"/>
    </xf>
    <xf numFmtId="0" fontId="2" fillId="10" borderId="0" xfId="0" applyFont="1" applyFill="1" applyAlignment="1">
      <alignment horizontal="center" vertical="center"/>
    </xf>
    <xf numFmtId="2" fontId="14" fillId="0" borderId="0" xfId="0" applyNumberFormat="1" applyFont="1" applyAlignment="1">
      <alignment horizontal="center" vertical="center"/>
    </xf>
    <xf numFmtId="2" fontId="0" fillId="0" borderId="0" xfId="0" applyNumberFormat="1"/>
    <xf numFmtId="0" fontId="0" fillId="0" borderId="0" xfId="0" applyAlignment="1">
      <alignment wrapText="1"/>
    </xf>
    <xf numFmtId="169" fontId="0" fillId="11" borderId="31" xfId="0" applyNumberFormat="1" applyFill="1" applyBorder="1"/>
    <xf numFmtId="165" fontId="0" fillId="0" borderId="10" xfId="0" applyNumberFormat="1" applyBorder="1" applyAlignment="1">
      <alignment horizontal="right"/>
    </xf>
    <xf numFmtId="167" fontId="0" fillId="0" borderId="10" xfId="0" applyNumberFormat="1" applyBorder="1" applyAlignment="1">
      <alignment horizontal="right"/>
    </xf>
    <xf numFmtId="170" fontId="0" fillId="0" borderId="10" xfId="1" applyNumberFormat="1" applyFont="1" applyBorder="1" applyAlignment="1">
      <alignment horizontal="center"/>
    </xf>
    <xf numFmtId="165" fontId="6" fillId="0" borderId="16" xfId="0" applyNumberFormat="1" applyFont="1" applyBorder="1"/>
    <xf numFmtId="165" fontId="0" fillId="0" borderId="16" xfId="0" applyNumberFormat="1" applyBorder="1"/>
    <xf numFmtId="165" fontId="0" fillId="0" borderId="10" xfId="1" applyFont="1" applyBorder="1" applyAlignment="1">
      <alignment horizontal="center"/>
    </xf>
    <xf numFmtId="170" fontId="0" fillId="0" borderId="16" xfId="0" applyNumberFormat="1" applyBorder="1"/>
    <xf numFmtId="170" fontId="6" fillId="0" borderId="16" xfId="0" applyNumberFormat="1" applyFont="1" applyBorder="1"/>
    <xf numFmtId="0" fontId="0" fillId="0" borderId="0" xfId="0" applyAlignment="1">
      <alignment horizontal="center" vertical="center" wrapText="1"/>
    </xf>
    <xf numFmtId="171" fontId="0" fillId="0" borderId="0" xfId="0" applyNumberFormat="1" applyAlignment="1">
      <alignment horizontal="center" vertical="center" wrapText="1"/>
    </xf>
    <xf numFmtId="0" fontId="0" fillId="12" borderId="10" xfId="0" applyFill="1" applyBorder="1" applyAlignment="1">
      <alignment horizontal="center" vertical="center"/>
    </xf>
    <xf numFmtId="0" fontId="0" fillId="12" borderId="10" xfId="0" applyFill="1" applyBorder="1" applyAlignment="1">
      <alignment horizontal="left" vertical="center"/>
    </xf>
    <xf numFmtId="0" fontId="0" fillId="12" borderId="10" xfId="0" applyFill="1" applyBorder="1" applyAlignment="1">
      <alignment horizontal="center"/>
    </xf>
    <xf numFmtId="42" fontId="0" fillId="12" borderId="10" xfId="2" applyFont="1" applyFill="1" applyBorder="1"/>
    <xf numFmtId="168" fontId="0" fillId="12" borderId="0" xfId="0" applyNumberFormat="1" applyFill="1"/>
    <xf numFmtId="2" fontId="0" fillId="7" borderId="0" xfId="0" applyNumberFormat="1" applyFill="1"/>
    <xf numFmtId="0" fontId="0" fillId="7" borderId="0" xfId="0" applyFill="1" applyAlignment="1">
      <alignment wrapText="1"/>
    </xf>
    <xf numFmtId="0" fontId="12" fillId="0" borderId="10" xfId="0" applyFont="1" applyBorder="1" applyAlignment="1">
      <alignment horizontal="center" vertical="center" wrapText="1"/>
    </xf>
    <xf numFmtId="2" fontId="12" fillId="0" borderId="10" xfId="0" applyNumberFormat="1" applyFont="1" applyBorder="1" applyAlignment="1">
      <alignment horizontal="center" vertical="center" wrapText="1"/>
    </xf>
    <xf numFmtId="167" fontId="12" fillId="0" borderId="10" xfId="0" applyNumberFormat="1" applyFont="1" applyBorder="1" applyAlignment="1">
      <alignment horizontal="center" vertical="center" wrapText="1"/>
    </xf>
    <xf numFmtId="0" fontId="2" fillId="10" borderId="10" xfId="0" applyFont="1" applyFill="1" applyBorder="1" applyAlignment="1">
      <alignment vertical="center"/>
    </xf>
    <xf numFmtId="0" fontId="0" fillId="10" borderId="10" xfId="0" applyFill="1" applyBorder="1" applyAlignment="1">
      <alignment horizontal="center" vertical="center"/>
    </xf>
    <xf numFmtId="0" fontId="0" fillId="10" borderId="10" xfId="0" applyFill="1" applyBorder="1" applyAlignment="1">
      <alignment vertical="center"/>
    </xf>
    <xf numFmtId="2" fontId="0" fillId="10" borderId="11" xfId="0" applyNumberFormat="1" applyFill="1" applyBorder="1" applyAlignment="1">
      <alignment vertical="center"/>
    </xf>
    <xf numFmtId="168" fontId="0" fillId="10" borderId="10" xfId="0" applyNumberFormat="1" applyFill="1" applyBorder="1" applyAlignment="1">
      <alignment vertical="center"/>
    </xf>
    <xf numFmtId="168" fontId="2" fillId="10" borderId="10" xfId="0" applyNumberFormat="1" applyFont="1" applyFill="1" applyBorder="1" applyAlignment="1">
      <alignment vertical="center"/>
    </xf>
    <xf numFmtId="0" fontId="0" fillId="0" borderId="10" xfId="0" applyBorder="1" applyAlignment="1">
      <alignment vertical="center"/>
    </xf>
    <xf numFmtId="168" fontId="0" fillId="0" borderId="11" xfId="0" applyNumberFormat="1" applyBorder="1" applyAlignment="1">
      <alignment horizontal="center" vertical="center"/>
    </xf>
    <xf numFmtId="168" fontId="0" fillId="0" borderId="10" xfId="0" applyNumberFormat="1" applyBorder="1" applyAlignment="1">
      <alignment vertical="center"/>
    </xf>
    <xf numFmtId="168" fontId="2" fillId="7" borderId="0" xfId="0" applyNumberFormat="1" applyFont="1" applyFill="1" applyAlignment="1">
      <alignment vertical="center"/>
    </xf>
    <xf numFmtId="168" fontId="2" fillId="10" borderId="32" xfId="0" applyNumberFormat="1" applyFont="1" applyFill="1" applyBorder="1" applyAlignment="1">
      <alignment vertical="center"/>
    </xf>
    <xf numFmtId="168" fontId="0" fillId="10" borderId="11" xfId="0" applyNumberFormat="1" applyFill="1" applyBorder="1" applyAlignment="1">
      <alignment horizontal="center" vertical="center"/>
    </xf>
    <xf numFmtId="2" fontId="0" fillId="0" borderId="11" xfId="0" applyNumberFormat="1" applyBorder="1" applyAlignment="1">
      <alignment vertical="center"/>
    </xf>
    <xf numFmtId="168" fontId="2" fillId="0" borderId="32" xfId="0" applyNumberFormat="1" applyFont="1" applyBorder="1" applyAlignment="1">
      <alignment vertical="center"/>
    </xf>
    <xf numFmtId="0" fontId="0" fillId="0" borderId="10" xfId="0" applyBorder="1" applyAlignment="1">
      <alignment horizontal="right" vertical="center"/>
    </xf>
    <xf numFmtId="0" fontId="2" fillId="7" borderId="0" xfId="0" applyFont="1" applyFill="1" applyAlignment="1">
      <alignment vertical="center"/>
    </xf>
    <xf numFmtId="168" fontId="0" fillId="7" borderId="10" xfId="0" applyNumberFormat="1" applyFill="1" applyBorder="1" applyAlignment="1">
      <alignment vertical="center"/>
    </xf>
    <xf numFmtId="168" fontId="0" fillId="10" borderId="10" xfId="0" applyNumberFormat="1" applyFill="1" applyBorder="1" applyAlignment="1">
      <alignment horizontal="center" vertical="center"/>
    </xf>
    <xf numFmtId="0" fontId="0" fillId="7" borderId="0" xfId="0" applyFill="1" applyAlignment="1">
      <alignment horizontal="center" vertical="center"/>
    </xf>
    <xf numFmtId="2" fontId="0" fillId="0" borderId="0" xfId="0" applyNumberFormat="1" applyAlignment="1">
      <alignment horizontal="center" vertical="center"/>
    </xf>
    <xf numFmtId="168" fontId="0" fillId="0" borderId="0" xfId="0" applyNumberFormat="1" applyAlignment="1">
      <alignment vertical="center"/>
    </xf>
    <xf numFmtId="168" fontId="2" fillId="0" borderId="0" xfId="0" applyNumberFormat="1" applyFont="1" applyAlignment="1">
      <alignment vertical="center"/>
    </xf>
    <xf numFmtId="0" fontId="0" fillId="7" borderId="0" xfId="0" applyFill="1" applyAlignment="1">
      <alignment vertical="center"/>
    </xf>
    <xf numFmtId="0" fontId="8" fillId="9" borderId="25" xfId="0" applyFont="1" applyFill="1" applyBorder="1" applyAlignment="1">
      <alignment horizontal="center" vertical="center" wrapText="1"/>
    </xf>
    <xf numFmtId="0" fontId="8" fillId="9" borderId="20" xfId="0" applyFont="1" applyFill="1" applyBorder="1" applyAlignment="1">
      <alignment horizontal="center" vertical="center" wrapText="1"/>
    </xf>
    <xf numFmtId="0" fontId="8" fillId="9" borderId="26" xfId="0" applyFont="1" applyFill="1" applyBorder="1" applyAlignment="1">
      <alignment horizontal="center" vertical="center" wrapText="1"/>
    </xf>
    <xf numFmtId="0" fontId="8" fillId="9" borderId="27" xfId="0" applyFont="1" applyFill="1" applyBorder="1" applyAlignment="1">
      <alignment horizontal="center" vertical="center" wrapText="1"/>
    </xf>
    <xf numFmtId="0" fontId="8" fillId="9" borderId="0" xfId="0" applyFont="1" applyFill="1" applyAlignment="1">
      <alignment horizontal="center" vertical="center" wrapText="1"/>
    </xf>
    <xf numFmtId="0" fontId="8" fillId="9" borderId="28" xfId="0" applyFont="1" applyFill="1" applyBorder="1" applyAlignment="1">
      <alignment horizontal="center" vertical="center" wrapText="1"/>
    </xf>
    <xf numFmtId="0" fontId="8" fillId="9" borderId="29" xfId="0" applyFont="1" applyFill="1" applyBorder="1" applyAlignment="1">
      <alignment horizontal="center" vertical="center" wrapText="1"/>
    </xf>
    <xf numFmtId="0" fontId="8" fillId="9" borderId="19" xfId="0" applyFont="1" applyFill="1" applyBorder="1" applyAlignment="1">
      <alignment horizontal="center" vertical="center" wrapText="1"/>
    </xf>
    <xf numFmtId="0" fontId="8" fillId="9" borderId="30" xfId="0" applyFont="1" applyFill="1" applyBorder="1" applyAlignment="1">
      <alignment horizontal="center" vertical="center" wrapText="1"/>
    </xf>
    <xf numFmtId="0" fontId="13" fillId="9" borderId="25" xfId="0" applyFont="1" applyFill="1" applyBorder="1" applyAlignment="1">
      <alignment horizontal="center" vertical="center" wrapText="1"/>
    </xf>
    <xf numFmtId="0" fontId="13" fillId="9" borderId="20" xfId="0" applyFont="1" applyFill="1" applyBorder="1" applyAlignment="1">
      <alignment horizontal="center" vertical="center" wrapText="1"/>
    </xf>
    <xf numFmtId="0" fontId="13" fillId="9" borderId="26" xfId="0" applyFont="1" applyFill="1" applyBorder="1" applyAlignment="1">
      <alignment horizontal="center" vertical="center" wrapText="1"/>
    </xf>
    <xf numFmtId="0" fontId="13" fillId="9" borderId="27" xfId="0" applyFont="1" applyFill="1" applyBorder="1" applyAlignment="1">
      <alignment horizontal="center" vertical="center" wrapText="1"/>
    </xf>
    <xf numFmtId="0" fontId="13" fillId="9" borderId="0" xfId="0" applyFont="1" applyFill="1" applyAlignment="1">
      <alignment horizontal="center" vertical="center" wrapText="1"/>
    </xf>
    <xf numFmtId="0" fontId="13" fillId="9" borderId="28" xfId="0" applyFont="1" applyFill="1" applyBorder="1" applyAlignment="1">
      <alignment horizontal="center" vertical="center" wrapText="1"/>
    </xf>
    <xf numFmtId="0" fontId="13" fillId="9" borderId="29" xfId="0" applyFont="1" applyFill="1" applyBorder="1" applyAlignment="1">
      <alignment horizontal="center" vertical="center" wrapText="1"/>
    </xf>
    <xf numFmtId="0" fontId="13" fillId="9" borderId="19" xfId="0" applyFont="1" applyFill="1" applyBorder="1" applyAlignment="1">
      <alignment horizontal="center" vertical="center" wrapText="1"/>
    </xf>
    <xf numFmtId="0" fontId="13" fillId="9" borderId="30" xfId="0" applyFont="1" applyFill="1" applyBorder="1" applyAlignment="1">
      <alignment horizontal="center" vertical="center" wrapText="1"/>
    </xf>
    <xf numFmtId="0" fontId="0" fillId="0" borderId="0" xfId="0" applyAlignment="1">
      <alignment horizontal="center"/>
    </xf>
    <xf numFmtId="0" fontId="0" fillId="7" borderId="20" xfId="0" applyFill="1" applyBorder="1" applyAlignment="1">
      <alignment horizontal="center"/>
    </xf>
    <xf numFmtId="0" fontId="2" fillId="7" borderId="0" xfId="0" applyFont="1" applyFill="1" applyAlignment="1">
      <alignment horizontal="center" vertical="justify" wrapText="1"/>
    </xf>
    <xf numFmtId="0" fontId="2" fillId="7" borderId="19" xfId="0" applyFont="1" applyFill="1" applyBorder="1" applyAlignment="1">
      <alignment horizontal="center" vertical="justify" wrapText="1"/>
    </xf>
    <xf numFmtId="0" fontId="5" fillId="0" borderId="18" xfId="0" applyFont="1" applyBorder="1" applyAlignment="1">
      <alignment horizontal="center"/>
    </xf>
    <xf numFmtId="0" fontId="5" fillId="0" borderId="17" xfId="0" applyFont="1" applyBorder="1" applyAlignment="1">
      <alignment horizontal="center"/>
    </xf>
    <xf numFmtId="0" fontId="2" fillId="2" borderId="21" xfId="0" applyFont="1" applyFill="1" applyBorder="1" applyAlignment="1">
      <alignment horizontal="center" vertical="center"/>
    </xf>
    <xf numFmtId="0" fontId="2" fillId="2" borderId="22" xfId="0" applyFont="1" applyFill="1" applyBorder="1" applyAlignment="1">
      <alignment horizontal="center" vertical="center"/>
    </xf>
    <xf numFmtId="0" fontId="2" fillId="2" borderId="12" xfId="0" applyFont="1" applyFill="1" applyBorder="1" applyAlignment="1">
      <alignment horizontal="center" vertical="center"/>
    </xf>
    <xf numFmtId="0" fontId="2" fillId="0" borderId="13" xfId="0" applyFont="1" applyBorder="1" applyAlignment="1">
      <alignment horizontal="center"/>
    </xf>
    <xf numFmtId="0" fontId="2" fillId="0" borderId="7" xfId="0" applyFont="1" applyBorder="1" applyAlignment="1">
      <alignment horizontal="center"/>
    </xf>
    <xf numFmtId="0" fontId="2" fillId="0" borderId="8" xfId="0" applyFont="1" applyBorder="1" applyAlignment="1">
      <alignment horizontal="center"/>
    </xf>
    <xf numFmtId="0" fontId="2" fillId="0" borderId="0" xfId="0" applyFont="1" applyAlignment="1">
      <alignment horizontal="center" vertical="center"/>
    </xf>
    <xf numFmtId="0" fontId="2" fillId="0" borderId="19" xfId="0" applyFont="1" applyBorder="1" applyAlignment="1">
      <alignment horizontal="center" vertical="center"/>
    </xf>
    <xf numFmtId="0" fontId="2" fillId="3" borderId="0" xfId="0" applyFont="1" applyFill="1" applyAlignment="1">
      <alignment horizontal="center" vertical="center"/>
    </xf>
    <xf numFmtId="0" fontId="2" fillId="3" borderId="14" xfId="0" applyFont="1" applyFill="1" applyBorder="1" applyAlignment="1">
      <alignment horizontal="center" vertical="center"/>
    </xf>
    <xf numFmtId="0" fontId="2" fillId="7" borderId="0" xfId="0" applyFont="1" applyFill="1" applyAlignment="1">
      <alignment horizontal="center" vertical="center"/>
    </xf>
    <xf numFmtId="0" fontId="2" fillId="7" borderId="19" xfId="0" applyFont="1" applyFill="1" applyBorder="1" applyAlignment="1">
      <alignment horizontal="center" vertical="center"/>
    </xf>
    <xf numFmtId="0" fontId="2" fillId="0" borderId="14" xfId="0" applyFont="1" applyBorder="1" applyAlignment="1">
      <alignment horizontal="center" vertical="center"/>
    </xf>
    <xf numFmtId="0" fontId="0" fillId="7" borderId="19" xfId="0" applyFill="1" applyBorder="1" applyAlignment="1">
      <alignment horizontal="center"/>
    </xf>
    <xf numFmtId="0" fontId="12" fillId="7" borderId="0" xfId="0" applyFont="1" applyFill="1" applyAlignment="1">
      <alignment horizontal="center" vertical="justify" wrapText="1"/>
    </xf>
    <xf numFmtId="0" fontId="12" fillId="7" borderId="19" xfId="0" applyFont="1" applyFill="1" applyBorder="1" applyAlignment="1">
      <alignment horizontal="center" vertical="justify" wrapText="1"/>
    </xf>
    <xf numFmtId="0" fontId="0" fillId="0" borderId="19" xfId="0" applyBorder="1" applyAlignment="1">
      <alignment horizontal="center"/>
    </xf>
    <xf numFmtId="0" fontId="0" fillId="7" borderId="0" xfId="0" applyFill="1" applyAlignment="1">
      <alignment horizontal="center"/>
    </xf>
    <xf numFmtId="0" fontId="7" fillId="7" borderId="0" xfId="0" applyFont="1" applyFill="1" applyAlignment="1">
      <alignment horizontal="center"/>
    </xf>
    <xf numFmtId="0" fontId="3" fillId="6" borderId="0" xfId="0" applyFont="1" applyFill="1" applyAlignment="1">
      <alignment horizontal="center"/>
    </xf>
    <xf numFmtId="0" fontId="4" fillId="7" borderId="19" xfId="0" applyFont="1" applyFill="1" applyBorder="1" applyAlignment="1">
      <alignment horizontal="center"/>
    </xf>
    <xf numFmtId="0" fontId="0" fillId="0" borderId="20" xfId="0" applyBorder="1" applyAlignment="1">
      <alignment horizontal="center"/>
    </xf>
    <xf numFmtId="0" fontId="2" fillId="10" borderId="11" xfId="0" applyFont="1" applyFill="1" applyBorder="1" applyAlignment="1">
      <alignment horizontal="center" vertical="center"/>
    </xf>
    <xf numFmtId="0" fontId="2" fillId="10" borderId="33" xfId="0" applyFont="1" applyFill="1" applyBorder="1" applyAlignment="1">
      <alignment horizontal="center" vertical="center"/>
    </xf>
    <xf numFmtId="2" fontId="2" fillId="7" borderId="0" xfId="0" applyNumberFormat="1" applyFont="1" applyFill="1" applyAlignment="1">
      <alignment horizontal="center" vertical="center"/>
    </xf>
    <xf numFmtId="2" fontId="2" fillId="10" borderId="11" xfId="0" applyNumberFormat="1" applyFont="1" applyFill="1" applyBorder="1" applyAlignment="1">
      <alignment horizontal="center" vertical="center"/>
    </xf>
    <xf numFmtId="2" fontId="2" fillId="10" borderId="33" xfId="0" applyNumberFormat="1" applyFont="1" applyFill="1" applyBorder="1" applyAlignment="1">
      <alignment horizontal="center" vertical="center"/>
    </xf>
    <xf numFmtId="2" fontId="2" fillId="7" borderId="0" xfId="0" applyNumberFormat="1" applyFont="1" applyFill="1" applyAlignment="1">
      <alignment horizontal="center"/>
    </xf>
    <xf numFmtId="2" fontId="2" fillId="10" borderId="0" xfId="0" applyNumberFormat="1" applyFont="1" applyFill="1" applyAlignment="1">
      <alignment horizontal="center" vertical="center"/>
    </xf>
    <xf numFmtId="0" fontId="2" fillId="2" borderId="0" xfId="0" applyFont="1" applyFill="1" applyAlignment="1">
      <alignment horizontal="center" vertical="center"/>
    </xf>
    <xf numFmtId="0" fontId="2" fillId="10" borderId="0" xfId="0" applyFont="1" applyFill="1" applyAlignment="1">
      <alignment horizontal="center" vertical="center"/>
    </xf>
  </cellXfs>
  <cellStyles count="3">
    <cellStyle name="Moneda" xfId="1" builtinId="4"/>
    <cellStyle name="Moneda [0]" xfId="2" builtinId="7"/>
    <cellStyle name="Normal" xfId="0" builtinId="0"/>
  </cellStyles>
  <dxfs count="0"/>
  <tableStyles count="0" defaultTableStyle="TableStyleMedium2" defaultPivotStyle="PivotStyleLight16"/>
  <colors>
    <mruColors>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3</xdr:col>
      <xdr:colOff>66675</xdr:colOff>
      <xdr:row>3</xdr:row>
      <xdr:rowOff>23814</xdr:rowOff>
    </xdr:from>
    <xdr:to>
      <xdr:col>4</xdr:col>
      <xdr:colOff>704852</xdr:colOff>
      <xdr:row>4</xdr:row>
      <xdr:rowOff>100014</xdr:rowOff>
    </xdr:to>
    <xdr:sp macro="" textlink="">
      <xdr:nvSpPr>
        <xdr:cNvPr id="2" name="Flecha abajo 1">
          <a:extLst>
            <a:ext uri="{FF2B5EF4-FFF2-40B4-BE49-F238E27FC236}">
              <a16:creationId xmlns:a16="http://schemas.microsoft.com/office/drawing/2014/main" id="{00000000-0008-0000-0100-000002000000}"/>
            </a:ext>
          </a:extLst>
        </xdr:cNvPr>
        <xdr:cNvSpPr/>
      </xdr:nvSpPr>
      <xdr:spPr>
        <a:xfrm rot="5400000">
          <a:off x="4614864" y="38100"/>
          <a:ext cx="266700" cy="1400177"/>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149680</xdr:colOff>
      <xdr:row>16</xdr:row>
      <xdr:rowOff>68038</xdr:rowOff>
    </xdr:from>
    <xdr:to>
      <xdr:col>6</xdr:col>
      <xdr:colOff>653144</xdr:colOff>
      <xdr:row>17</xdr:row>
      <xdr:rowOff>144238</xdr:rowOff>
    </xdr:to>
    <xdr:sp macro="" textlink="">
      <xdr:nvSpPr>
        <xdr:cNvPr id="2" name="Flecha abajo 1">
          <a:extLst>
            <a:ext uri="{FF2B5EF4-FFF2-40B4-BE49-F238E27FC236}">
              <a16:creationId xmlns:a16="http://schemas.microsoft.com/office/drawing/2014/main" id="{00000000-0008-0000-0200-000002000000}"/>
            </a:ext>
          </a:extLst>
        </xdr:cNvPr>
        <xdr:cNvSpPr/>
      </xdr:nvSpPr>
      <xdr:spPr>
        <a:xfrm rot="5400000">
          <a:off x="6241598" y="2616656"/>
          <a:ext cx="266700" cy="126546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519565</xdr:colOff>
      <xdr:row>248</xdr:row>
      <xdr:rowOff>0</xdr:rowOff>
    </xdr:from>
    <xdr:to>
      <xdr:col>1</xdr:col>
      <xdr:colOff>19</xdr:colOff>
      <xdr:row>248</xdr:row>
      <xdr:rowOff>0</xdr:rowOff>
    </xdr:to>
    <xdr:sp macro="" textlink="">
      <xdr:nvSpPr>
        <xdr:cNvPr id="2" name="1 Más">
          <a:extLst>
            <a:ext uri="{FF2B5EF4-FFF2-40B4-BE49-F238E27FC236}">
              <a16:creationId xmlns:a16="http://schemas.microsoft.com/office/drawing/2014/main" id="{00000000-0008-0000-0400-000002000000}"/>
            </a:ext>
          </a:extLst>
        </xdr:cNvPr>
        <xdr:cNvSpPr/>
      </xdr:nvSpPr>
      <xdr:spPr>
        <a:xfrm>
          <a:off x="519565" y="2028825"/>
          <a:ext cx="242454" cy="0"/>
        </a:xfrm>
        <a:prstGeom prst="mathPlus">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0</xdr:col>
      <xdr:colOff>519565</xdr:colOff>
      <xdr:row>280</xdr:row>
      <xdr:rowOff>0</xdr:rowOff>
    </xdr:from>
    <xdr:to>
      <xdr:col>1</xdr:col>
      <xdr:colOff>19</xdr:colOff>
      <xdr:row>280</xdr:row>
      <xdr:rowOff>0</xdr:rowOff>
    </xdr:to>
    <xdr:sp macro="" textlink="">
      <xdr:nvSpPr>
        <xdr:cNvPr id="3" name="1 Más">
          <a:extLst>
            <a:ext uri="{FF2B5EF4-FFF2-40B4-BE49-F238E27FC236}">
              <a16:creationId xmlns:a16="http://schemas.microsoft.com/office/drawing/2014/main" id="{00000000-0008-0000-0400-000003000000}"/>
            </a:ext>
          </a:extLst>
        </xdr:cNvPr>
        <xdr:cNvSpPr/>
      </xdr:nvSpPr>
      <xdr:spPr>
        <a:xfrm>
          <a:off x="519565" y="2028825"/>
          <a:ext cx="242454" cy="0"/>
        </a:xfrm>
        <a:prstGeom prst="mathPlus">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0</xdr:col>
      <xdr:colOff>519565</xdr:colOff>
      <xdr:row>312</xdr:row>
      <xdr:rowOff>0</xdr:rowOff>
    </xdr:from>
    <xdr:to>
      <xdr:col>1</xdr:col>
      <xdr:colOff>19</xdr:colOff>
      <xdr:row>312</xdr:row>
      <xdr:rowOff>0</xdr:rowOff>
    </xdr:to>
    <xdr:sp macro="" textlink="">
      <xdr:nvSpPr>
        <xdr:cNvPr id="4" name="1 Más">
          <a:extLst>
            <a:ext uri="{FF2B5EF4-FFF2-40B4-BE49-F238E27FC236}">
              <a16:creationId xmlns:a16="http://schemas.microsoft.com/office/drawing/2014/main" id="{00000000-0008-0000-0400-000004000000}"/>
            </a:ext>
          </a:extLst>
        </xdr:cNvPr>
        <xdr:cNvSpPr/>
      </xdr:nvSpPr>
      <xdr:spPr>
        <a:xfrm>
          <a:off x="519565" y="2028825"/>
          <a:ext cx="242454" cy="0"/>
        </a:xfrm>
        <a:prstGeom prst="mathPlus">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0</xdr:col>
      <xdr:colOff>519565</xdr:colOff>
      <xdr:row>344</xdr:row>
      <xdr:rowOff>0</xdr:rowOff>
    </xdr:from>
    <xdr:to>
      <xdr:col>1</xdr:col>
      <xdr:colOff>19</xdr:colOff>
      <xdr:row>344</xdr:row>
      <xdr:rowOff>0</xdr:rowOff>
    </xdr:to>
    <xdr:sp macro="" textlink="">
      <xdr:nvSpPr>
        <xdr:cNvPr id="5" name="1 Más">
          <a:extLst>
            <a:ext uri="{FF2B5EF4-FFF2-40B4-BE49-F238E27FC236}">
              <a16:creationId xmlns:a16="http://schemas.microsoft.com/office/drawing/2014/main" id="{00000000-0008-0000-0400-000005000000}"/>
            </a:ext>
          </a:extLst>
        </xdr:cNvPr>
        <xdr:cNvSpPr/>
      </xdr:nvSpPr>
      <xdr:spPr>
        <a:xfrm>
          <a:off x="519565" y="2028825"/>
          <a:ext cx="242454" cy="0"/>
        </a:xfrm>
        <a:prstGeom prst="mathPlus">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0</xdr:col>
      <xdr:colOff>519565</xdr:colOff>
      <xdr:row>376</xdr:row>
      <xdr:rowOff>0</xdr:rowOff>
    </xdr:from>
    <xdr:to>
      <xdr:col>1</xdr:col>
      <xdr:colOff>19</xdr:colOff>
      <xdr:row>376</xdr:row>
      <xdr:rowOff>0</xdr:rowOff>
    </xdr:to>
    <xdr:sp macro="" textlink="">
      <xdr:nvSpPr>
        <xdr:cNvPr id="6" name="1 Más">
          <a:extLst>
            <a:ext uri="{FF2B5EF4-FFF2-40B4-BE49-F238E27FC236}">
              <a16:creationId xmlns:a16="http://schemas.microsoft.com/office/drawing/2014/main" id="{00000000-0008-0000-0400-000006000000}"/>
            </a:ext>
          </a:extLst>
        </xdr:cNvPr>
        <xdr:cNvSpPr/>
      </xdr:nvSpPr>
      <xdr:spPr>
        <a:xfrm>
          <a:off x="519565" y="2028825"/>
          <a:ext cx="242454" cy="0"/>
        </a:xfrm>
        <a:prstGeom prst="mathPlus">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0</xdr:col>
      <xdr:colOff>519565</xdr:colOff>
      <xdr:row>408</xdr:row>
      <xdr:rowOff>0</xdr:rowOff>
    </xdr:from>
    <xdr:to>
      <xdr:col>1</xdr:col>
      <xdr:colOff>19</xdr:colOff>
      <xdr:row>408</xdr:row>
      <xdr:rowOff>0</xdr:rowOff>
    </xdr:to>
    <xdr:sp macro="" textlink="">
      <xdr:nvSpPr>
        <xdr:cNvPr id="7" name="1 Más">
          <a:extLst>
            <a:ext uri="{FF2B5EF4-FFF2-40B4-BE49-F238E27FC236}">
              <a16:creationId xmlns:a16="http://schemas.microsoft.com/office/drawing/2014/main" id="{00000000-0008-0000-0400-000007000000}"/>
            </a:ext>
          </a:extLst>
        </xdr:cNvPr>
        <xdr:cNvSpPr/>
      </xdr:nvSpPr>
      <xdr:spPr>
        <a:xfrm>
          <a:off x="519565" y="2028825"/>
          <a:ext cx="242454" cy="0"/>
        </a:xfrm>
        <a:prstGeom prst="mathPlus">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0</xdr:col>
      <xdr:colOff>519565</xdr:colOff>
      <xdr:row>440</xdr:row>
      <xdr:rowOff>0</xdr:rowOff>
    </xdr:from>
    <xdr:to>
      <xdr:col>1</xdr:col>
      <xdr:colOff>19</xdr:colOff>
      <xdr:row>440</xdr:row>
      <xdr:rowOff>0</xdr:rowOff>
    </xdr:to>
    <xdr:sp macro="" textlink="">
      <xdr:nvSpPr>
        <xdr:cNvPr id="8" name="1 Más">
          <a:extLst>
            <a:ext uri="{FF2B5EF4-FFF2-40B4-BE49-F238E27FC236}">
              <a16:creationId xmlns:a16="http://schemas.microsoft.com/office/drawing/2014/main" id="{00000000-0008-0000-0400-000008000000}"/>
            </a:ext>
          </a:extLst>
        </xdr:cNvPr>
        <xdr:cNvSpPr/>
      </xdr:nvSpPr>
      <xdr:spPr>
        <a:xfrm>
          <a:off x="519565" y="1428750"/>
          <a:ext cx="299604" cy="0"/>
        </a:xfrm>
        <a:prstGeom prst="mathPlus">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0</xdr:col>
      <xdr:colOff>519565</xdr:colOff>
      <xdr:row>471</xdr:row>
      <xdr:rowOff>0</xdr:rowOff>
    </xdr:from>
    <xdr:to>
      <xdr:col>1</xdr:col>
      <xdr:colOff>19</xdr:colOff>
      <xdr:row>471</xdr:row>
      <xdr:rowOff>0</xdr:rowOff>
    </xdr:to>
    <xdr:sp macro="" textlink="">
      <xdr:nvSpPr>
        <xdr:cNvPr id="9" name="1 Más">
          <a:extLst>
            <a:ext uri="{FF2B5EF4-FFF2-40B4-BE49-F238E27FC236}">
              <a16:creationId xmlns:a16="http://schemas.microsoft.com/office/drawing/2014/main" id="{00000000-0008-0000-0400-000009000000}"/>
            </a:ext>
          </a:extLst>
        </xdr:cNvPr>
        <xdr:cNvSpPr/>
      </xdr:nvSpPr>
      <xdr:spPr>
        <a:xfrm>
          <a:off x="519565" y="2028825"/>
          <a:ext cx="242454" cy="0"/>
        </a:xfrm>
        <a:prstGeom prst="mathPlus">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0</xdr:col>
      <xdr:colOff>519565</xdr:colOff>
      <xdr:row>502</xdr:row>
      <xdr:rowOff>0</xdr:rowOff>
    </xdr:from>
    <xdr:to>
      <xdr:col>1</xdr:col>
      <xdr:colOff>19</xdr:colOff>
      <xdr:row>502</xdr:row>
      <xdr:rowOff>0</xdr:rowOff>
    </xdr:to>
    <xdr:sp macro="" textlink="">
      <xdr:nvSpPr>
        <xdr:cNvPr id="10" name="1 Más">
          <a:extLst>
            <a:ext uri="{FF2B5EF4-FFF2-40B4-BE49-F238E27FC236}">
              <a16:creationId xmlns:a16="http://schemas.microsoft.com/office/drawing/2014/main" id="{00000000-0008-0000-0400-00000A000000}"/>
            </a:ext>
          </a:extLst>
        </xdr:cNvPr>
        <xdr:cNvSpPr/>
      </xdr:nvSpPr>
      <xdr:spPr>
        <a:xfrm>
          <a:off x="519565" y="2028825"/>
          <a:ext cx="242454" cy="0"/>
        </a:xfrm>
        <a:prstGeom prst="mathPlus">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0</xdr:col>
      <xdr:colOff>519565</xdr:colOff>
      <xdr:row>533</xdr:row>
      <xdr:rowOff>0</xdr:rowOff>
    </xdr:from>
    <xdr:to>
      <xdr:col>1</xdr:col>
      <xdr:colOff>19</xdr:colOff>
      <xdr:row>533</xdr:row>
      <xdr:rowOff>0</xdr:rowOff>
    </xdr:to>
    <xdr:sp macro="" textlink="">
      <xdr:nvSpPr>
        <xdr:cNvPr id="11" name="1 Más">
          <a:extLst>
            <a:ext uri="{FF2B5EF4-FFF2-40B4-BE49-F238E27FC236}">
              <a16:creationId xmlns:a16="http://schemas.microsoft.com/office/drawing/2014/main" id="{00000000-0008-0000-0400-00000B000000}"/>
            </a:ext>
          </a:extLst>
        </xdr:cNvPr>
        <xdr:cNvSpPr/>
      </xdr:nvSpPr>
      <xdr:spPr>
        <a:xfrm>
          <a:off x="519565" y="2028825"/>
          <a:ext cx="242454" cy="0"/>
        </a:xfrm>
        <a:prstGeom prst="mathPlus">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0</xdr:col>
      <xdr:colOff>519565</xdr:colOff>
      <xdr:row>564</xdr:row>
      <xdr:rowOff>0</xdr:rowOff>
    </xdr:from>
    <xdr:to>
      <xdr:col>1</xdr:col>
      <xdr:colOff>19</xdr:colOff>
      <xdr:row>564</xdr:row>
      <xdr:rowOff>0</xdr:rowOff>
    </xdr:to>
    <xdr:sp macro="" textlink="">
      <xdr:nvSpPr>
        <xdr:cNvPr id="12" name="1 Más">
          <a:extLst>
            <a:ext uri="{FF2B5EF4-FFF2-40B4-BE49-F238E27FC236}">
              <a16:creationId xmlns:a16="http://schemas.microsoft.com/office/drawing/2014/main" id="{00000000-0008-0000-0400-00000C000000}"/>
            </a:ext>
          </a:extLst>
        </xdr:cNvPr>
        <xdr:cNvSpPr/>
      </xdr:nvSpPr>
      <xdr:spPr>
        <a:xfrm>
          <a:off x="519565" y="2028825"/>
          <a:ext cx="242454" cy="0"/>
        </a:xfrm>
        <a:prstGeom prst="mathPlus">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0</xdr:col>
      <xdr:colOff>519565</xdr:colOff>
      <xdr:row>595</xdr:row>
      <xdr:rowOff>0</xdr:rowOff>
    </xdr:from>
    <xdr:to>
      <xdr:col>1</xdr:col>
      <xdr:colOff>19</xdr:colOff>
      <xdr:row>595</xdr:row>
      <xdr:rowOff>0</xdr:rowOff>
    </xdr:to>
    <xdr:sp macro="" textlink="">
      <xdr:nvSpPr>
        <xdr:cNvPr id="13" name="1 Más">
          <a:extLst>
            <a:ext uri="{FF2B5EF4-FFF2-40B4-BE49-F238E27FC236}">
              <a16:creationId xmlns:a16="http://schemas.microsoft.com/office/drawing/2014/main" id="{00000000-0008-0000-0400-00000D000000}"/>
            </a:ext>
          </a:extLst>
        </xdr:cNvPr>
        <xdr:cNvSpPr/>
      </xdr:nvSpPr>
      <xdr:spPr>
        <a:xfrm>
          <a:off x="519565" y="122815350"/>
          <a:ext cx="242454" cy="0"/>
        </a:xfrm>
        <a:prstGeom prst="mathPlus">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0</xdr:col>
      <xdr:colOff>519565</xdr:colOff>
      <xdr:row>626</xdr:row>
      <xdr:rowOff>0</xdr:rowOff>
    </xdr:from>
    <xdr:to>
      <xdr:col>1</xdr:col>
      <xdr:colOff>19</xdr:colOff>
      <xdr:row>626</xdr:row>
      <xdr:rowOff>0</xdr:rowOff>
    </xdr:to>
    <xdr:sp macro="" textlink="">
      <xdr:nvSpPr>
        <xdr:cNvPr id="14" name="1 Más">
          <a:extLst>
            <a:ext uri="{FF2B5EF4-FFF2-40B4-BE49-F238E27FC236}">
              <a16:creationId xmlns:a16="http://schemas.microsoft.com/office/drawing/2014/main" id="{00000000-0008-0000-0400-00000E000000}"/>
            </a:ext>
          </a:extLst>
        </xdr:cNvPr>
        <xdr:cNvSpPr/>
      </xdr:nvSpPr>
      <xdr:spPr>
        <a:xfrm>
          <a:off x="519565" y="129635250"/>
          <a:ext cx="242454" cy="0"/>
        </a:xfrm>
        <a:prstGeom prst="mathPlus">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0</xdr:col>
      <xdr:colOff>519565</xdr:colOff>
      <xdr:row>657</xdr:row>
      <xdr:rowOff>0</xdr:rowOff>
    </xdr:from>
    <xdr:to>
      <xdr:col>1</xdr:col>
      <xdr:colOff>19</xdr:colOff>
      <xdr:row>657</xdr:row>
      <xdr:rowOff>0</xdr:rowOff>
    </xdr:to>
    <xdr:sp macro="" textlink="">
      <xdr:nvSpPr>
        <xdr:cNvPr id="15" name="1 Más">
          <a:extLst>
            <a:ext uri="{FF2B5EF4-FFF2-40B4-BE49-F238E27FC236}">
              <a16:creationId xmlns:a16="http://schemas.microsoft.com/office/drawing/2014/main" id="{00000000-0008-0000-0400-00000F000000}"/>
            </a:ext>
          </a:extLst>
        </xdr:cNvPr>
        <xdr:cNvSpPr/>
      </xdr:nvSpPr>
      <xdr:spPr>
        <a:xfrm>
          <a:off x="519565" y="2028825"/>
          <a:ext cx="242454" cy="0"/>
        </a:xfrm>
        <a:prstGeom prst="mathPlus">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0</xdr:col>
      <xdr:colOff>519565</xdr:colOff>
      <xdr:row>688</xdr:row>
      <xdr:rowOff>0</xdr:rowOff>
    </xdr:from>
    <xdr:to>
      <xdr:col>1</xdr:col>
      <xdr:colOff>19</xdr:colOff>
      <xdr:row>688</xdr:row>
      <xdr:rowOff>0</xdr:rowOff>
    </xdr:to>
    <xdr:sp macro="" textlink="">
      <xdr:nvSpPr>
        <xdr:cNvPr id="16" name="1 Más">
          <a:extLst>
            <a:ext uri="{FF2B5EF4-FFF2-40B4-BE49-F238E27FC236}">
              <a16:creationId xmlns:a16="http://schemas.microsoft.com/office/drawing/2014/main" id="{00000000-0008-0000-0400-000010000000}"/>
            </a:ext>
          </a:extLst>
        </xdr:cNvPr>
        <xdr:cNvSpPr/>
      </xdr:nvSpPr>
      <xdr:spPr>
        <a:xfrm>
          <a:off x="519565" y="143275050"/>
          <a:ext cx="242454" cy="0"/>
        </a:xfrm>
        <a:prstGeom prst="mathPlus">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0</xdr:col>
      <xdr:colOff>519565</xdr:colOff>
      <xdr:row>719</xdr:row>
      <xdr:rowOff>0</xdr:rowOff>
    </xdr:from>
    <xdr:to>
      <xdr:col>1</xdr:col>
      <xdr:colOff>19</xdr:colOff>
      <xdr:row>719</xdr:row>
      <xdr:rowOff>0</xdr:rowOff>
    </xdr:to>
    <xdr:sp macro="" textlink="">
      <xdr:nvSpPr>
        <xdr:cNvPr id="17" name="1 Más">
          <a:extLst>
            <a:ext uri="{FF2B5EF4-FFF2-40B4-BE49-F238E27FC236}">
              <a16:creationId xmlns:a16="http://schemas.microsoft.com/office/drawing/2014/main" id="{00000000-0008-0000-0400-000011000000}"/>
            </a:ext>
          </a:extLst>
        </xdr:cNvPr>
        <xdr:cNvSpPr/>
      </xdr:nvSpPr>
      <xdr:spPr>
        <a:xfrm>
          <a:off x="519565" y="150094950"/>
          <a:ext cx="242454" cy="0"/>
        </a:xfrm>
        <a:prstGeom prst="mathPlus">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0</xdr:col>
      <xdr:colOff>519565</xdr:colOff>
      <xdr:row>750</xdr:row>
      <xdr:rowOff>0</xdr:rowOff>
    </xdr:from>
    <xdr:to>
      <xdr:col>1</xdr:col>
      <xdr:colOff>19</xdr:colOff>
      <xdr:row>750</xdr:row>
      <xdr:rowOff>0</xdr:rowOff>
    </xdr:to>
    <xdr:sp macro="" textlink="">
      <xdr:nvSpPr>
        <xdr:cNvPr id="18" name="1 Más">
          <a:extLst>
            <a:ext uri="{FF2B5EF4-FFF2-40B4-BE49-F238E27FC236}">
              <a16:creationId xmlns:a16="http://schemas.microsoft.com/office/drawing/2014/main" id="{00000000-0008-0000-0400-000012000000}"/>
            </a:ext>
          </a:extLst>
        </xdr:cNvPr>
        <xdr:cNvSpPr/>
      </xdr:nvSpPr>
      <xdr:spPr>
        <a:xfrm>
          <a:off x="519565" y="156914850"/>
          <a:ext cx="242454" cy="0"/>
        </a:xfrm>
        <a:prstGeom prst="mathPlus">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0</xdr:col>
      <xdr:colOff>519565</xdr:colOff>
      <xdr:row>781</xdr:row>
      <xdr:rowOff>0</xdr:rowOff>
    </xdr:from>
    <xdr:to>
      <xdr:col>1</xdr:col>
      <xdr:colOff>19</xdr:colOff>
      <xdr:row>781</xdr:row>
      <xdr:rowOff>0</xdr:rowOff>
    </xdr:to>
    <xdr:sp macro="" textlink="">
      <xdr:nvSpPr>
        <xdr:cNvPr id="19" name="1 Más">
          <a:extLst>
            <a:ext uri="{FF2B5EF4-FFF2-40B4-BE49-F238E27FC236}">
              <a16:creationId xmlns:a16="http://schemas.microsoft.com/office/drawing/2014/main" id="{00000000-0008-0000-0400-000013000000}"/>
            </a:ext>
          </a:extLst>
        </xdr:cNvPr>
        <xdr:cNvSpPr/>
      </xdr:nvSpPr>
      <xdr:spPr>
        <a:xfrm>
          <a:off x="519565" y="2028825"/>
          <a:ext cx="242454" cy="0"/>
        </a:xfrm>
        <a:prstGeom prst="mathPlus">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0</xdr:col>
      <xdr:colOff>519565</xdr:colOff>
      <xdr:row>812</xdr:row>
      <xdr:rowOff>0</xdr:rowOff>
    </xdr:from>
    <xdr:to>
      <xdr:col>1</xdr:col>
      <xdr:colOff>19</xdr:colOff>
      <xdr:row>812</xdr:row>
      <xdr:rowOff>0</xdr:rowOff>
    </xdr:to>
    <xdr:sp macro="" textlink="">
      <xdr:nvSpPr>
        <xdr:cNvPr id="20" name="1 Más">
          <a:extLst>
            <a:ext uri="{FF2B5EF4-FFF2-40B4-BE49-F238E27FC236}">
              <a16:creationId xmlns:a16="http://schemas.microsoft.com/office/drawing/2014/main" id="{00000000-0008-0000-0400-000014000000}"/>
            </a:ext>
          </a:extLst>
        </xdr:cNvPr>
        <xdr:cNvSpPr/>
      </xdr:nvSpPr>
      <xdr:spPr>
        <a:xfrm>
          <a:off x="519565" y="2028825"/>
          <a:ext cx="242454" cy="0"/>
        </a:xfrm>
        <a:prstGeom prst="mathPlus">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0</xdr:col>
      <xdr:colOff>519565</xdr:colOff>
      <xdr:row>845</xdr:row>
      <xdr:rowOff>0</xdr:rowOff>
    </xdr:from>
    <xdr:to>
      <xdr:col>1</xdr:col>
      <xdr:colOff>19</xdr:colOff>
      <xdr:row>845</xdr:row>
      <xdr:rowOff>0</xdr:rowOff>
    </xdr:to>
    <xdr:sp macro="" textlink="">
      <xdr:nvSpPr>
        <xdr:cNvPr id="21" name="1 Más">
          <a:extLst>
            <a:ext uri="{FF2B5EF4-FFF2-40B4-BE49-F238E27FC236}">
              <a16:creationId xmlns:a16="http://schemas.microsoft.com/office/drawing/2014/main" id="{00000000-0008-0000-0400-000015000000}"/>
            </a:ext>
          </a:extLst>
        </xdr:cNvPr>
        <xdr:cNvSpPr/>
      </xdr:nvSpPr>
      <xdr:spPr>
        <a:xfrm>
          <a:off x="519565" y="2028825"/>
          <a:ext cx="242454" cy="0"/>
        </a:xfrm>
        <a:prstGeom prst="mathPlus">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0</xdr:col>
      <xdr:colOff>519565</xdr:colOff>
      <xdr:row>876</xdr:row>
      <xdr:rowOff>0</xdr:rowOff>
    </xdr:from>
    <xdr:to>
      <xdr:col>1</xdr:col>
      <xdr:colOff>19</xdr:colOff>
      <xdr:row>876</xdr:row>
      <xdr:rowOff>0</xdr:rowOff>
    </xdr:to>
    <xdr:sp macro="" textlink="">
      <xdr:nvSpPr>
        <xdr:cNvPr id="22" name="1 Más">
          <a:extLst>
            <a:ext uri="{FF2B5EF4-FFF2-40B4-BE49-F238E27FC236}">
              <a16:creationId xmlns:a16="http://schemas.microsoft.com/office/drawing/2014/main" id="{00000000-0008-0000-0400-000016000000}"/>
            </a:ext>
          </a:extLst>
        </xdr:cNvPr>
        <xdr:cNvSpPr/>
      </xdr:nvSpPr>
      <xdr:spPr>
        <a:xfrm>
          <a:off x="519565" y="2028825"/>
          <a:ext cx="242454" cy="0"/>
        </a:xfrm>
        <a:prstGeom prst="mathPlus">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0</xdr:col>
      <xdr:colOff>519565</xdr:colOff>
      <xdr:row>907</xdr:row>
      <xdr:rowOff>0</xdr:rowOff>
    </xdr:from>
    <xdr:to>
      <xdr:col>1</xdr:col>
      <xdr:colOff>19</xdr:colOff>
      <xdr:row>907</xdr:row>
      <xdr:rowOff>0</xdr:rowOff>
    </xdr:to>
    <xdr:sp macro="" textlink="">
      <xdr:nvSpPr>
        <xdr:cNvPr id="23" name="1 Más">
          <a:extLst>
            <a:ext uri="{FF2B5EF4-FFF2-40B4-BE49-F238E27FC236}">
              <a16:creationId xmlns:a16="http://schemas.microsoft.com/office/drawing/2014/main" id="{00000000-0008-0000-0400-000017000000}"/>
            </a:ext>
          </a:extLst>
        </xdr:cNvPr>
        <xdr:cNvSpPr/>
      </xdr:nvSpPr>
      <xdr:spPr>
        <a:xfrm>
          <a:off x="519565" y="2028825"/>
          <a:ext cx="242454" cy="0"/>
        </a:xfrm>
        <a:prstGeom prst="mathPlus">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0</xdr:col>
      <xdr:colOff>519565</xdr:colOff>
      <xdr:row>938</xdr:row>
      <xdr:rowOff>0</xdr:rowOff>
    </xdr:from>
    <xdr:to>
      <xdr:col>1</xdr:col>
      <xdr:colOff>19</xdr:colOff>
      <xdr:row>938</xdr:row>
      <xdr:rowOff>0</xdr:rowOff>
    </xdr:to>
    <xdr:sp macro="" textlink="">
      <xdr:nvSpPr>
        <xdr:cNvPr id="24" name="1 Más">
          <a:extLst>
            <a:ext uri="{FF2B5EF4-FFF2-40B4-BE49-F238E27FC236}">
              <a16:creationId xmlns:a16="http://schemas.microsoft.com/office/drawing/2014/main" id="{00000000-0008-0000-0400-000018000000}"/>
            </a:ext>
          </a:extLst>
        </xdr:cNvPr>
        <xdr:cNvSpPr/>
      </xdr:nvSpPr>
      <xdr:spPr>
        <a:xfrm>
          <a:off x="519565" y="2028825"/>
          <a:ext cx="242454" cy="0"/>
        </a:xfrm>
        <a:prstGeom prst="mathPlus">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0</xdr:col>
      <xdr:colOff>519565</xdr:colOff>
      <xdr:row>969</xdr:row>
      <xdr:rowOff>0</xdr:rowOff>
    </xdr:from>
    <xdr:to>
      <xdr:col>1</xdr:col>
      <xdr:colOff>19</xdr:colOff>
      <xdr:row>969</xdr:row>
      <xdr:rowOff>0</xdr:rowOff>
    </xdr:to>
    <xdr:sp macro="" textlink="">
      <xdr:nvSpPr>
        <xdr:cNvPr id="25" name="1 Más">
          <a:extLst>
            <a:ext uri="{FF2B5EF4-FFF2-40B4-BE49-F238E27FC236}">
              <a16:creationId xmlns:a16="http://schemas.microsoft.com/office/drawing/2014/main" id="{00000000-0008-0000-0400-000019000000}"/>
            </a:ext>
          </a:extLst>
        </xdr:cNvPr>
        <xdr:cNvSpPr/>
      </xdr:nvSpPr>
      <xdr:spPr>
        <a:xfrm>
          <a:off x="519565" y="2028825"/>
          <a:ext cx="242454" cy="0"/>
        </a:xfrm>
        <a:prstGeom prst="mathPlus">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0</xdr:col>
      <xdr:colOff>519565</xdr:colOff>
      <xdr:row>1000</xdr:row>
      <xdr:rowOff>0</xdr:rowOff>
    </xdr:from>
    <xdr:to>
      <xdr:col>1</xdr:col>
      <xdr:colOff>19</xdr:colOff>
      <xdr:row>1000</xdr:row>
      <xdr:rowOff>0</xdr:rowOff>
    </xdr:to>
    <xdr:sp macro="" textlink="">
      <xdr:nvSpPr>
        <xdr:cNvPr id="26" name="1 Más">
          <a:extLst>
            <a:ext uri="{FF2B5EF4-FFF2-40B4-BE49-F238E27FC236}">
              <a16:creationId xmlns:a16="http://schemas.microsoft.com/office/drawing/2014/main" id="{00000000-0008-0000-0400-00001A000000}"/>
            </a:ext>
          </a:extLst>
        </xdr:cNvPr>
        <xdr:cNvSpPr/>
      </xdr:nvSpPr>
      <xdr:spPr>
        <a:xfrm>
          <a:off x="519565" y="2028825"/>
          <a:ext cx="242454" cy="0"/>
        </a:xfrm>
        <a:prstGeom prst="mathPlus">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0</xdr:col>
      <xdr:colOff>519565</xdr:colOff>
      <xdr:row>1031</xdr:row>
      <xdr:rowOff>0</xdr:rowOff>
    </xdr:from>
    <xdr:to>
      <xdr:col>1</xdr:col>
      <xdr:colOff>19</xdr:colOff>
      <xdr:row>1031</xdr:row>
      <xdr:rowOff>0</xdr:rowOff>
    </xdr:to>
    <xdr:sp macro="" textlink="">
      <xdr:nvSpPr>
        <xdr:cNvPr id="27" name="1 Más">
          <a:extLst>
            <a:ext uri="{FF2B5EF4-FFF2-40B4-BE49-F238E27FC236}">
              <a16:creationId xmlns:a16="http://schemas.microsoft.com/office/drawing/2014/main" id="{00000000-0008-0000-0400-00001B000000}"/>
            </a:ext>
          </a:extLst>
        </xdr:cNvPr>
        <xdr:cNvSpPr/>
      </xdr:nvSpPr>
      <xdr:spPr>
        <a:xfrm>
          <a:off x="519565" y="2028825"/>
          <a:ext cx="242454" cy="0"/>
        </a:xfrm>
        <a:prstGeom prst="mathPlus">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0</xdr:col>
      <xdr:colOff>519565</xdr:colOff>
      <xdr:row>1071</xdr:row>
      <xdr:rowOff>0</xdr:rowOff>
    </xdr:from>
    <xdr:to>
      <xdr:col>1</xdr:col>
      <xdr:colOff>19</xdr:colOff>
      <xdr:row>1071</xdr:row>
      <xdr:rowOff>0</xdr:rowOff>
    </xdr:to>
    <xdr:sp macro="" textlink="">
      <xdr:nvSpPr>
        <xdr:cNvPr id="28" name="1 Más">
          <a:extLst>
            <a:ext uri="{FF2B5EF4-FFF2-40B4-BE49-F238E27FC236}">
              <a16:creationId xmlns:a16="http://schemas.microsoft.com/office/drawing/2014/main" id="{00000000-0008-0000-0400-00001C000000}"/>
            </a:ext>
          </a:extLst>
        </xdr:cNvPr>
        <xdr:cNvSpPr/>
      </xdr:nvSpPr>
      <xdr:spPr>
        <a:xfrm>
          <a:off x="519565" y="2028825"/>
          <a:ext cx="242454" cy="0"/>
        </a:xfrm>
        <a:prstGeom prst="mathPlus">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0</xdr:col>
      <xdr:colOff>519565</xdr:colOff>
      <xdr:row>1102</xdr:row>
      <xdr:rowOff>0</xdr:rowOff>
    </xdr:from>
    <xdr:to>
      <xdr:col>1</xdr:col>
      <xdr:colOff>19</xdr:colOff>
      <xdr:row>1102</xdr:row>
      <xdr:rowOff>0</xdr:rowOff>
    </xdr:to>
    <xdr:sp macro="" textlink="">
      <xdr:nvSpPr>
        <xdr:cNvPr id="29" name="1 Más">
          <a:extLst>
            <a:ext uri="{FF2B5EF4-FFF2-40B4-BE49-F238E27FC236}">
              <a16:creationId xmlns:a16="http://schemas.microsoft.com/office/drawing/2014/main" id="{00000000-0008-0000-0400-00001D000000}"/>
            </a:ext>
          </a:extLst>
        </xdr:cNvPr>
        <xdr:cNvSpPr/>
      </xdr:nvSpPr>
      <xdr:spPr>
        <a:xfrm>
          <a:off x="519565" y="2028825"/>
          <a:ext cx="242454" cy="0"/>
        </a:xfrm>
        <a:prstGeom prst="mathPlus">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0</xdr:col>
      <xdr:colOff>519565</xdr:colOff>
      <xdr:row>1366</xdr:row>
      <xdr:rowOff>0</xdr:rowOff>
    </xdr:from>
    <xdr:to>
      <xdr:col>1</xdr:col>
      <xdr:colOff>19</xdr:colOff>
      <xdr:row>1366</xdr:row>
      <xdr:rowOff>0</xdr:rowOff>
    </xdr:to>
    <xdr:sp macro="" textlink="">
      <xdr:nvSpPr>
        <xdr:cNvPr id="30" name="1 Más">
          <a:extLst>
            <a:ext uri="{FF2B5EF4-FFF2-40B4-BE49-F238E27FC236}">
              <a16:creationId xmlns:a16="http://schemas.microsoft.com/office/drawing/2014/main" id="{00000000-0008-0000-0400-00001E000000}"/>
            </a:ext>
          </a:extLst>
        </xdr:cNvPr>
        <xdr:cNvSpPr/>
      </xdr:nvSpPr>
      <xdr:spPr>
        <a:xfrm>
          <a:off x="519565" y="2028825"/>
          <a:ext cx="242454" cy="0"/>
        </a:xfrm>
        <a:prstGeom prst="mathPlus">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0</xdr:col>
      <xdr:colOff>519565</xdr:colOff>
      <xdr:row>1397</xdr:row>
      <xdr:rowOff>0</xdr:rowOff>
    </xdr:from>
    <xdr:to>
      <xdr:col>1</xdr:col>
      <xdr:colOff>19</xdr:colOff>
      <xdr:row>1397</xdr:row>
      <xdr:rowOff>0</xdr:rowOff>
    </xdr:to>
    <xdr:sp macro="" textlink="">
      <xdr:nvSpPr>
        <xdr:cNvPr id="31" name="1 Más">
          <a:extLst>
            <a:ext uri="{FF2B5EF4-FFF2-40B4-BE49-F238E27FC236}">
              <a16:creationId xmlns:a16="http://schemas.microsoft.com/office/drawing/2014/main" id="{00000000-0008-0000-0400-00001F000000}"/>
            </a:ext>
          </a:extLst>
        </xdr:cNvPr>
        <xdr:cNvSpPr/>
      </xdr:nvSpPr>
      <xdr:spPr>
        <a:xfrm>
          <a:off x="519565" y="2028825"/>
          <a:ext cx="242454" cy="0"/>
        </a:xfrm>
        <a:prstGeom prst="mathPlus">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0</xdr:col>
      <xdr:colOff>519565</xdr:colOff>
      <xdr:row>1427</xdr:row>
      <xdr:rowOff>0</xdr:rowOff>
    </xdr:from>
    <xdr:to>
      <xdr:col>1</xdr:col>
      <xdr:colOff>19</xdr:colOff>
      <xdr:row>1427</xdr:row>
      <xdr:rowOff>0</xdr:rowOff>
    </xdr:to>
    <xdr:sp macro="" textlink="">
      <xdr:nvSpPr>
        <xdr:cNvPr id="32" name="1 Más">
          <a:extLst>
            <a:ext uri="{FF2B5EF4-FFF2-40B4-BE49-F238E27FC236}">
              <a16:creationId xmlns:a16="http://schemas.microsoft.com/office/drawing/2014/main" id="{00000000-0008-0000-0400-000020000000}"/>
            </a:ext>
          </a:extLst>
        </xdr:cNvPr>
        <xdr:cNvSpPr/>
      </xdr:nvSpPr>
      <xdr:spPr>
        <a:xfrm>
          <a:off x="519565" y="1428750"/>
          <a:ext cx="299604" cy="0"/>
        </a:xfrm>
        <a:prstGeom prst="mathPlus">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0</xdr:col>
      <xdr:colOff>519565</xdr:colOff>
      <xdr:row>1457</xdr:row>
      <xdr:rowOff>0</xdr:rowOff>
    </xdr:from>
    <xdr:to>
      <xdr:col>1</xdr:col>
      <xdr:colOff>19</xdr:colOff>
      <xdr:row>1457</xdr:row>
      <xdr:rowOff>0</xdr:rowOff>
    </xdr:to>
    <xdr:sp macro="" textlink="">
      <xdr:nvSpPr>
        <xdr:cNvPr id="33" name="1 Más">
          <a:extLst>
            <a:ext uri="{FF2B5EF4-FFF2-40B4-BE49-F238E27FC236}">
              <a16:creationId xmlns:a16="http://schemas.microsoft.com/office/drawing/2014/main" id="{00000000-0008-0000-0400-000021000000}"/>
            </a:ext>
          </a:extLst>
        </xdr:cNvPr>
        <xdr:cNvSpPr/>
      </xdr:nvSpPr>
      <xdr:spPr>
        <a:xfrm>
          <a:off x="519565" y="2028825"/>
          <a:ext cx="242454" cy="0"/>
        </a:xfrm>
        <a:prstGeom prst="mathPlus">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sena4.sharepoint.com/sites/PORTAFOLIOSINDUSTRIA2022-InstructoresContrato2/Shared%20Documents/Instructores%20Contrato/CONSTRUCCI&#211;N/MIGUEL%20GOTARDO%20RAMIREZ/Actividades%20Tecnico%202501982/PRESUPUESTO%20VIVIENDA%20NSR10%20TITULO%20E/z%20BASE%20DE%20DATOS%20prueba.xlsx?B5E732B7" TargetMode="External"/><Relationship Id="rId1" Type="http://schemas.openxmlformats.org/officeDocument/2006/relationships/externalLinkPath" Target="file:///\\B5E732B7\z%20BASE%20DE%20DATOS%20prueb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SUPUESTO"/>
      <sheetName val="LISTADO CAPITULOS "/>
      <sheetName val="LISTADO UNITARIOS "/>
      <sheetName val="LISTADO MATERIALES"/>
    </sheetNames>
    <sheetDataSet>
      <sheetData sheetId="0" refreshError="1"/>
      <sheetData sheetId="1" refreshError="1"/>
      <sheetData sheetId="2" refreshError="1"/>
      <sheetData sheetId="3" refreshError="1">
        <row r="10">
          <cell r="C10">
            <v>0</v>
          </cell>
        </row>
        <row r="141">
          <cell r="C141">
            <v>0</v>
          </cell>
        </row>
        <row r="142">
          <cell r="C142">
            <v>0</v>
          </cell>
        </row>
        <row r="143">
          <cell r="C143">
            <v>0</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H1461"/>
  <sheetViews>
    <sheetView zoomScale="80" zoomScaleNormal="80" workbookViewId="0">
      <selection activeCell="F3" sqref="F3"/>
    </sheetView>
  </sheetViews>
  <sheetFormatPr baseColWidth="10" defaultColWidth="11.42578125" defaultRowHeight="15"/>
  <cols>
    <col min="1" max="1" width="9.7109375" customWidth="1"/>
    <col min="3" max="3" width="50.85546875" bestFit="1" customWidth="1"/>
    <col min="4" max="4" width="9.28515625" bestFit="1" customWidth="1"/>
    <col min="5" max="5" width="10.7109375" bestFit="1" customWidth="1"/>
    <col min="6" max="6" width="15.5703125" bestFit="1" customWidth="1"/>
  </cols>
  <sheetData>
    <row r="1" spans="1:8">
      <c r="A1" s="1"/>
      <c r="B1" s="1"/>
      <c r="C1" s="1"/>
      <c r="D1" s="1"/>
      <c r="E1" s="1"/>
      <c r="F1" s="1"/>
      <c r="G1" s="1"/>
      <c r="H1" s="1"/>
    </row>
    <row r="2" spans="1:8">
      <c r="A2" s="1"/>
      <c r="B2" s="1"/>
      <c r="C2" s="50" t="s">
        <v>0</v>
      </c>
      <c r="D2" s="50" t="s">
        <v>1</v>
      </c>
      <c r="E2" s="50" t="s">
        <v>2</v>
      </c>
      <c r="F2" s="50" t="s">
        <v>3</v>
      </c>
      <c r="G2" s="1"/>
      <c r="H2" s="1"/>
    </row>
    <row r="3" spans="1:8">
      <c r="A3" s="1"/>
      <c r="B3" s="1"/>
      <c r="C3" t="s">
        <v>4</v>
      </c>
      <c r="D3" t="str">
        <f>Unitarios!F128</f>
        <v>m²</v>
      </c>
      <c r="E3">
        <f>Unitarios!G128</f>
        <v>65.92</v>
      </c>
      <c r="F3" s="46">
        <f>Unitarios!G153</f>
        <v>0</v>
      </c>
      <c r="G3" s="1"/>
      <c r="H3" s="1"/>
    </row>
    <row r="4" spans="1:8">
      <c r="A4" s="1"/>
      <c r="B4" s="1"/>
      <c r="C4" t="s">
        <v>5</v>
      </c>
      <c r="D4" t="str">
        <f>Unitarios!F158</f>
        <v>m²</v>
      </c>
      <c r="E4">
        <f>Unitarios!G158</f>
        <v>65.92</v>
      </c>
      <c r="F4" s="46">
        <f>Unitarios!G183</f>
        <v>0</v>
      </c>
      <c r="G4" s="1"/>
      <c r="H4" s="1"/>
    </row>
    <row r="5" spans="1:8">
      <c r="A5" s="1"/>
      <c r="B5" s="1"/>
      <c r="C5" t="s">
        <v>6</v>
      </c>
      <c r="D5" t="str">
        <f>Unitarios!F188</f>
        <v>m³</v>
      </c>
      <c r="E5">
        <f>Unitarios!G188</f>
        <v>18.649999999999999</v>
      </c>
      <c r="F5" s="46">
        <f>Unitarios!G213</f>
        <v>0</v>
      </c>
      <c r="G5" s="1"/>
      <c r="H5" s="1"/>
    </row>
    <row r="6" spans="1:8">
      <c r="A6" s="1"/>
      <c r="B6" s="1"/>
      <c r="C6" t="s">
        <v>7</v>
      </c>
      <c r="D6" t="str">
        <f>Unitarios!F218</f>
        <v>m³</v>
      </c>
      <c r="E6">
        <f>Unitarios!G218</f>
        <v>8.23</v>
      </c>
      <c r="F6" s="46">
        <f>Unitarios!G243</f>
        <v>0</v>
      </c>
      <c r="G6" s="1"/>
      <c r="H6" s="1"/>
    </row>
    <row r="7" spans="1:8">
      <c r="A7" s="1"/>
      <c r="B7" s="1"/>
      <c r="C7" t="s">
        <v>8</v>
      </c>
      <c r="D7" t="str">
        <f>Unitarios!F248</f>
        <v>m</v>
      </c>
      <c r="E7">
        <f>Unitarios!G248</f>
        <v>0</v>
      </c>
      <c r="F7" s="46">
        <f>Unitarios!G275</f>
        <v>0</v>
      </c>
      <c r="G7" s="1"/>
      <c r="H7" s="1"/>
    </row>
    <row r="8" spans="1:8">
      <c r="C8" t="s">
        <v>9</v>
      </c>
      <c r="D8" t="str">
        <f>Unitarios!F280</f>
        <v>m</v>
      </c>
      <c r="E8">
        <f>Unitarios!G280</f>
        <v>0</v>
      </c>
      <c r="F8" s="47">
        <f>Unitarios!G307</f>
        <v>0</v>
      </c>
      <c r="H8" s="1"/>
    </row>
    <row r="9" spans="1:8">
      <c r="C9" t="s">
        <v>10</v>
      </c>
      <c r="D9" t="str">
        <f>Unitarios!F312</f>
        <v>m</v>
      </c>
      <c r="E9">
        <f>Unitarios!G312</f>
        <v>0</v>
      </c>
      <c r="F9" s="47">
        <f>Unitarios!G339</f>
        <v>0</v>
      </c>
      <c r="H9" s="1"/>
    </row>
    <row r="10" spans="1:8">
      <c r="C10" t="s">
        <v>11</v>
      </c>
      <c r="D10" t="str">
        <f>Unitarios!F344</f>
        <v>m</v>
      </c>
      <c r="E10">
        <f>Unitarios!G344</f>
        <v>0</v>
      </c>
      <c r="F10" s="47">
        <f>Unitarios!G371</f>
        <v>0</v>
      </c>
      <c r="H10" s="1"/>
    </row>
    <row r="11" spans="1:8">
      <c r="C11" t="s">
        <v>12</v>
      </c>
      <c r="D11" t="str">
        <f>Unitarios!F376</f>
        <v>m</v>
      </c>
      <c r="E11">
        <f>Unitarios!G376</f>
        <v>0</v>
      </c>
      <c r="F11" s="47">
        <f>Unitarios!G403</f>
        <v>0</v>
      </c>
      <c r="H11" s="1"/>
    </row>
    <row r="12" spans="1:8">
      <c r="C12" t="s">
        <v>13</v>
      </c>
      <c r="D12" t="str">
        <f>Unitarios!F408</f>
        <v>m²</v>
      </c>
      <c r="E12">
        <f>Unitarios!G408</f>
        <v>0</v>
      </c>
      <c r="F12" s="47">
        <f>Unitarios!G435</f>
        <v>0</v>
      </c>
      <c r="H12" s="1"/>
    </row>
    <row r="13" spans="1:8">
      <c r="C13" t="s">
        <v>14</v>
      </c>
      <c r="D13" t="str">
        <f>Unitarios!F440</f>
        <v>m²</v>
      </c>
      <c r="E13">
        <f>Unitarios!G440</f>
        <v>0</v>
      </c>
      <c r="F13" s="47">
        <f>Unitarios!G466</f>
        <v>0</v>
      </c>
      <c r="H13" s="1"/>
    </row>
    <row r="14" spans="1:8">
      <c r="C14" t="s">
        <v>15</v>
      </c>
      <c r="D14" t="str">
        <f>Unitarios!F471</f>
        <v>m²</v>
      </c>
      <c r="E14">
        <f>Unitarios!G471</f>
        <v>0</v>
      </c>
      <c r="F14" s="47">
        <f>Unitarios!G497</f>
        <v>0</v>
      </c>
      <c r="H14" s="1"/>
    </row>
    <row r="15" spans="1:8">
      <c r="C15" t="s">
        <v>16</v>
      </c>
      <c r="D15" t="str">
        <f>Unitarios!F502</f>
        <v>m²</v>
      </c>
      <c r="E15">
        <f>Unitarios!G502</f>
        <v>0</v>
      </c>
      <c r="F15" s="47">
        <f>Unitarios!G528</f>
        <v>0</v>
      </c>
      <c r="H15" s="1"/>
    </row>
    <row r="16" spans="1:8">
      <c r="C16" t="s">
        <v>17</v>
      </c>
      <c r="D16" t="str">
        <f>Unitarios!F533</f>
        <v>m²</v>
      </c>
      <c r="E16">
        <f>Unitarios!G533</f>
        <v>0</v>
      </c>
      <c r="F16" s="47">
        <f>Unitarios!G559</f>
        <v>0</v>
      </c>
      <c r="H16" s="1"/>
    </row>
    <row r="17" spans="3:8">
      <c r="C17" t="s">
        <v>18</v>
      </c>
      <c r="D17" t="str">
        <f>Unitarios!F564</f>
        <v>UNIDAD</v>
      </c>
      <c r="E17">
        <f>Unitarios!G564</f>
        <v>0</v>
      </c>
      <c r="F17" s="47">
        <f>Unitarios!G590</f>
        <v>0</v>
      </c>
      <c r="H17" s="1"/>
    </row>
    <row r="18" spans="3:8">
      <c r="C18" t="s">
        <v>19</v>
      </c>
      <c r="D18" t="str">
        <f>Unitarios!F595</f>
        <v>UNIDAD</v>
      </c>
      <c r="E18">
        <f>Unitarios!G595</f>
        <v>0</v>
      </c>
      <c r="F18" s="47">
        <f>Unitarios!G621</f>
        <v>0</v>
      </c>
      <c r="H18" s="1"/>
    </row>
    <row r="19" spans="3:8">
      <c r="C19" t="s">
        <v>20</v>
      </c>
      <c r="D19" t="str">
        <f>Unitarios!F626</f>
        <v>UNIDAD</v>
      </c>
      <c r="E19">
        <f>Unitarios!G626</f>
        <v>0</v>
      </c>
      <c r="F19" s="47">
        <f>Unitarios!G652</f>
        <v>0</v>
      </c>
      <c r="H19" s="1"/>
    </row>
    <row r="20" spans="3:8">
      <c r="C20" t="s">
        <v>21</v>
      </c>
      <c r="D20" t="str">
        <f>Unitarios!F657</f>
        <v xml:space="preserve">UN </v>
      </c>
      <c r="E20">
        <f>Unitarios!G657</f>
        <v>0</v>
      </c>
      <c r="F20" s="47">
        <f>Unitarios!G683</f>
        <v>0</v>
      </c>
      <c r="H20" s="1"/>
    </row>
    <row r="21" spans="3:8">
      <c r="C21" t="s">
        <v>22</v>
      </c>
      <c r="D21" t="str">
        <f>Unitarios!F688</f>
        <v xml:space="preserve">UN </v>
      </c>
      <c r="E21">
        <f>Unitarios!G688</f>
        <v>0</v>
      </c>
      <c r="F21" s="47">
        <f>Unitarios!G714</f>
        <v>0</v>
      </c>
      <c r="H21" s="1"/>
    </row>
    <row r="22" spans="3:8">
      <c r="C22" t="s">
        <v>23</v>
      </c>
      <c r="D22" t="str">
        <f>Unitarios!F719</f>
        <v xml:space="preserve">UN </v>
      </c>
      <c r="E22">
        <f>Unitarios!G719</f>
        <v>0</v>
      </c>
      <c r="F22" s="47">
        <f>Unitarios!G745</f>
        <v>0</v>
      </c>
      <c r="H22" s="1"/>
    </row>
    <row r="23" spans="3:8">
      <c r="C23" t="s">
        <v>24</v>
      </c>
      <c r="D23" t="str">
        <f>Unitarios!F750</f>
        <v xml:space="preserve">UN </v>
      </c>
      <c r="E23">
        <f>Unitarios!G750</f>
        <v>0</v>
      </c>
      <c r="F23" s="47">
        <f>Unitarios!G776</f>
        <v>0</v>
      </c>
      <c r="H23" s="1"/>
    </row>
    <row r="24" spans="3:8">
      <c r="C24" t="s">
        <v>25</v>
      </c>
      <c r="D24" t="str">
        <f>Unitarios!F781</f>
        <v>m</v>
      </c>
      <c r="E24">
        <f>Unitarios!G781</f>
        <v>0</v>
      </c>
      <c r="F24" s="47">
        <f>Unitarios!G807</f>
        <v>0</v>
      </c>
      <c r="H24" s="1"/>
    </row>
    <row r="25" spans="3:8">
      <c r="C25" t="s">
        <v>26</v>
      </c>
      <c r="D25" t="str">
        <f>Unitarios!F812</f>
        <v xml:space="preserve">UN </v>
      </c>
      <c r="E25">
        <f>Unitarios!G812</f>
        <v>0</v>
      </c>
      <c r="F25" s="47">
        <f>Unitarios!G840</f>
        <v>0</v>
      </c>
      <c r="H25" s="1"/>
    </row>
    <row r="26" spans="3:8">
      <c r="C26" t="s">
        <v>27</v>
      </c>
      <c r="D26" t="str">
        <f>Unitarios!F845</f>
        <v>m</v>
      </c>
      <c r="E26">
        <f>Unitarios!G845</f>
        <v>0</v>
      </c>
      <c r="F26" s="47">
        <f>Unitarios!G871</f>
        <v>0</v>
      </c>
      <c r="H26" s="1"/>
    </row>
    <row r="27" spans="3:8">
      <c r="C27" t="s">
        <v>28</v>
      </c>
      <c r="D27" t="str">
        <f>Unitarios!F876</f>
        <v>m</v>
      </c>
      <c r="E27">
        <f>Unitarios!G876</f>
        <v>0</v>
      </c>
      <c r="F27" s="47">
        <f>Unitarios!G902</f>
        <v>0</v>
      </c>
      <c r="H27" s="1"/>
    </row>
    <row r="28" spans="3:8">
      <c r="C28" t="s">
        <v>29</v>
      </c>
      <c r="D28" t="str">
        <f>Unitarios!F907</f>
        <v>UNIDAD</v>
      </c>
      <c r="E28">
        <f>Unitarios!G907</f>
        <v>0</v>
      </c>
      <c r="F28" s="47">
        <f>Unitarios!G933</f>
        <v>0</v>
      </c>
      <c r="H28" s="1"/>
    </row>
    <row r="29" spans="3:8">
      <c r="C29" t="s">
        <v>30</v>
      </c>
      <c r="D29" t="str">
        <f>Unitarios!F938</f>
        <v>UNIDAD</v>
      </c>
      <c r="E29">
        <f>Unitarios!G938</f>
        <v>0</v>
      </c>
      <c r="F29" s="47">
        <f>Unitarios!G964</f>
        <v>0</v>
      </c>
      <c r="H29" s="1"/>
    </row>
    <row r="30" spans="3:8">
      <c r="C30" t="s">
        <v>31</v>
      </c>
      <c r="D30" t="str">
        <f>Unitarios!F969</f>
        <v>m</v>
      </c>
      <c r="E30">
        <f>Unitarios!G969</f>
        <v>0</v>
      </c>
      <c r="F30" s="47">
        <f>Unitarios!G995</f>
        <v>0</v>
      </c>
      <c r="H30" s="1"/>
    </row>
    <row r="31" spans="3:8">
      <c r="C31" t="s">
        <v>32</v>
      </c>
      <c r="D31" t="str">
        <f>Unitarios!F1000</f>
        <v>m</v>
      </c>
      <c r="E31">
        <f>Unitarios!G1000</f>
        <v>0</v>
      </c>
      <c r="F31" s="47">
        <f>Unitarios!G1026</f>
        <v>0</v>
      </c>
      <c r="H31" s="1"/>
    </row>
    <row r="32" spans="3:8">
      <c r="C32" t="s">
        <v>33</v>
      </c>
      <c r="D32" t="str">
        <f>Unitarios!F1031</f>
        <v>UNIDAD</v>
      </c>
      <c r="E32">
        <f>Unitarios!G1031</f>
        <v>0</v>
      </c>
      <c r="F32" s="47">
        <f>Unitarios!G1066</f>
        <v>0</v>
      </c>
      <c r="H32" s="1"/>
    </row>
    <row r="33" spans="3:8">
      <c r="C33" t="s">
        <v>34</v>
      </c>
      <c r="D33" t="str">
        <f>Unitarios!F1071</f>
        <v>UNIDAD</v>
      </c>
      <c r="E33">
        <f>Unitarios!G1071</f>
        <v>0</v>
      </c>
      <c r="F33" s="47">
        <f>Unitarios!G1097</f>
        <v>0</v>
      </c>
      <c r="H33" s="1"/>
    </row>
    <row r="34" spans="3:8">
      <c r="C34" t="s">
        <v>35</v>
      </c>
      <c r="D34" t="str">
        <f>Unitarios!F1102</f>
        <v>UNIDAD</v>
      </c>
      <c r="E34">
        <f>Unitarios!G1102</f>
        <v>0</v>
      </c>
      <c r="F34" s="47">
        <f>Unitarios!G1128</f>
        <v>0</v>
      </c>
      <c r="H34" s="1"/>
    </row>
    <row r="35" spans="3:8">
      <c r="C35" t="s">
        <v>36</v>
      </c>
      <c r="D35" t="str">
        <f>Unitarios!F1133</f>
        <v>UNIDAD</v>
      </c>
      <c r="E35">
        <f>Unitarios!G1133</f>
        <v>0</v>
      </c>
      <c r="F35" s="47">
        <f>Unitarios!G1163</f>
        <v>0</v>
      </c>
      <c r="H35" s="1"/>
    </row>
    <row r="36" spans="3:8">
      <c r="C36" t="s">
        <v>37</v>
      </c>
      <c r="D36" t="str">
        <f>Unitarios!F1168</f>
        <v>UNIDAD</v>
      </c>
      <c r="E36">
        <f>Unitarios!G1168</f>
        <v>0</v>
      </c>
      <c r="F36" s="47">
        <f>Unitarios!G1198</f>
        <v>0</v>
      </c>
      <c r="H36" s="1"/>
    </row>
    <row r="37" spans="3:8">
      <c r="C37" t="s">
        <v>38</v>
      </c>
      <c r="D37" t="str">
        <f>Unitarios!F1203</f>
        <v>UNIDAD</v>
      </c>
      <c r="E37">
        <f>Unitarios!G1203</f>
        <v>0</v>
      </c>
      <c r="F37" s="47">
        <f>Unitarios!G1235</f>
        <v>0</v>
      </c>
      <c r="H37" s="1"/>
    </row>
    <row r="38" spans="3:8">
      <c r="C38" t="s">
        <v>39</v>
      </c>
      <c r="D38" t="str">
        <f>Unitarios!F1240</f>
        <v>UNIDAD</v>
      </c>
      <c r="E38">
        <f>Unitarios!G1240</f>
        <v>0</v>
      </c>
      <c r="F38" s="47">
        <f>Unitarios!G1265</f>
        <v>0</v>
      </c>
      <c r="H38" s="1"/>
    </row>
    <row r="39" spans="3:8">
      <c r="C39" t="s">
        <v>40</v>
      </c>
      <c r="D39" t="str">
        <f>Unitarios!F1270</f>
        <v>UNIDAD</v>
      </c>
      <c r="E39">
        <f>Unitarios!G1270</f>
        <v>0</v>
      </c>
      <c r="F39" s="47">
        <f>Unitarios!G1296</f>
        <v>0</v>
      </c>
      <c r="H39" s="1"/>
    </row>
    <row r="40" spans="3:8">
      <c r="C40" t="s">
        <v>41</v>
      </c>
      <c r="D40" t="str">
        <f>Unitarios!F1301</f>
        <v>UNIDAD</v>
      </c>
      <c r="E40">
        <f>Unitarios!G1301</f>
        <v>0</v>
      </c>
      <c r="F40" s="47">
        <f>Unitarios!G1327</f>
        <v>0</v>
      </c>
      <c r="H40" s="1"/>
    </row>
    <row r="41" spans="3:8">
      <c r="C41" t="s">
        <v>42</v>
      </c>
      <c r="D41" t="str">
        <f>Unitarios!F1332</f>
        <v>UNIDAD</v>
      </c>
      <c r="E41">
        <f>Unitarios!G1332</f>
        <v>0</v>
      </c>
      <c r="F41" s="47">
        <f>Unitarios!G1361</f>
        <v>0</v>
      </c>
      <c r="H41" s="1"/>
    </row>
    <row r="42" spans="3:8">
      <c r="C42" t="s">
        <v>43</v>
      </c>
      <c r="D42" t="str">
        <f>Unitarios!F1366</f>
        <v>m²</v>
      </c>
      <c r="E42">
        <f>Unitarios!G1366</f>
        <v>0</v>
      </c>
      <c r="F42" s="47">
        <f>Unitarios!G1392</f>
        <v>0</v>
      </c>
      <c r="H42" s="1"/>
    </row>
    <row r="43" spans="3:8">
      <c r="C43" t="s">
        <v>44</v>
      </c>
      <c r="D43" t="str">
        <f>Unitarios!F1397</f>
        <v>m²</v>
      </c>
      <c r="E43">
        <f>Unitarios!G1397</f>
        <v>0</v>
      </c>
      <c r="F43" s="47">
        <f>Unitarios!G1422</f>
        <v>0</v>
      </c>
      <c r="H43" s="1"/>
    </row>
    <row r="44" spans="3:8">
      <c r="C44" t="s">
        <v>45</v>
      </c>
      <c r="D44" t="str">
        <f>Unitarios!F1427</f>
        <v>m²</v>
      </c>
      <c r="E44">
        <f>Unitarios!G1427</f>
        <v>0</v>
      </c>
      <c r="F44" s="47">
        <f>Unitarios!G1452</f>
        <v>0</v>
      </c>
      <c r="H44" s="1"/>
    </row>
    <row r="45" spans="3:8">
      <c r="C45" t="s">
        <v>46</v>
      </c>
      <c r="D45" t="str">
        <f>Unitarios!F1457</f>
        <v>m²</v>
      </c>
      <c r="E45">
        <f>Unitarios!G1457</f>
        <v>0</v>
      </c>
      <c r="F45" s="47">
        <f>Unitarios!G1482</f>
        <v>0</v>
      </c>
      <c r="H45" s="1"/>
    </row>
    <row r="46" spans="3:8">
      <c r="H46" s="1"/>
    </row>
    <row r="316" ht="15" customHeight="1"/>
    <row r="348" ht="15" customHeight="1"/>
    <row r="380" ht="15" customHeight="1"/>
    <row r="412" ht="15" customHeight="1"/>
    <row r="475" ht="15" customHeight="1"/>
    <row r="506" ht="15" customHeight="1"/>
    <row r="537" ht="15" customHeight="1"/>
    <row r="568" ht="15" customHeight="1"/>
    <row r="599" ht="15" customHeight="1"/>
    <row r="630" ht="15" customHeight="1"/>
    <row r="661" ht="15" customHeight="1"/>
    <row r="692" ht="15" customHeight="1"/>
    <row r="723" ht="15" customHeight="1"/>
    <row r="754" ht="15" customHeight="1"/>
    <row r="785" ht="15" customHeight="1"/>
    <row r="816" ht="15" customHeight="1"/>
    <row r="849" ht="15" customHeight="1"/>
    <row r="880" ht="15" customHeight="1"/>
    <row r="911" ht="15" customHeight="1"/>
    <row r="942" ht="15" customHeight="1"/>
    <row r="1004" ht="15" customHeight="1"/>
    <row r="1035" ht="15" customHeight="1"/>
    <row r="1075" ht="15" customHeight="1"/>
    <row r="1106" ht="15" customHeight="1"/>
    <row r="1137" ht="15" customHeight="1"/>
    <row r="1172" ht="15" customHeight="1"/>
    <row r="1207" ht="15" customHeight="1"/>
    <row r="1244" ht="15" customHeight="1"/>
    <row r="1274" ht="15" customHeight="1"/>
    <row r="1305" ht="15" customHeight="1"/>
    <row r="1336" ht="15" customHeight="1"/>
    <row r="1370" ht="15" customHeight="1"/>
    <row r="1401" ht="15" customHeight="1"/>
    <row r="1461" ht="15" customHeight="1"/>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B2:L14"/>
  <sheetViews>
    <sheetView workbookViewId="0">
      <selection activeCell="B9" sqref="B9"/>
    </sheetView>
  </sheetViews>
  <sheetFormatPr baseColWidth="10" defaultColWidth="11.42578125" defaultRowHeight="15"/>
  <cols>
    <col min="2" max="2" width="32.42578125" bestFit="1" customWidth="1"/>
    <col min="3" max="3" width="16.140625" bestFit="1" customWidth="1"/>
  </cols>
  <sheetData>
    <row r="2" spans="2:12" ht="15.75" thickBot="1"/>
    <row r="3" spans="2:12" ht="15" customHeight="1">
      <c r="B3" s="39" t="s">
        <v>47</v>
      </c>
      <c r="C3" s="39" t="s">
        <v>48</v>
      </c>
      <c r="F3" s="98" t="s">
        <v>49</v>
      </c>
      <c r="G3" s="99"/>
      <c r="H3" s="99"/>
      <c r="I3" s="99"/>
      <c r="J3" s="99"/>
      <c r="K3" s="99"/>
      <c r="L3" s="100"/>
    </row>
    <row r="4" spans="2:12" ht="15" customHeight="1">
      <c r="B4" s="3" t="s">
        <v>50</v>
      </c>
      <c r="C4" s="41">
        <v>0</v>
      </c>
      <c r="F4" s="101"/>
      <c r="G4" s="102"/>
      <c r="H4" s="102"/>
      <c r="I4" s="102"/>
      <c r="J4" s="102"/>
      <c r="K4" s="102"/>
      <c r="L4" s="103"/>
    </row>
    <row r="5" spans="2:12" ht="15" customHeight="1">
      <c r="B5" s="3" t="s">
        <v>51</v>
      </c>
      <c r="C5" s="41">
        <v>0</v>
      </c>
      <c r="F5" s="101"/>
      <c r="G5" s="102"/>
      <c r="H5" s="102"/>
      <c r="I5" s="102"/>
      <c r="J5" s="102"/>
      <c r="K5" s="102"/>
      <c r="L5" s="103"/>
    </row>
    <row r="6" spans="2:12" ht="15" customHeight="1" thickBot="1">
      <c r="F6" s="104"/>
      <c r="G6" s="105"/>
      <c r="H6" s="105"/>
      <c r="I6" s="105"/>
      <c r="J6" s="105"/>
      <c r="K6" s="105"/>
      <c r="L6" s="106"/>
    </row>
    <row r="7" spans="2:12">
      <c r="B7" s="39" t="s">
        <v>52</v>
      </c>
      <c r="C7" s="39" t="s">
        <v>53</v>
      </c>
    </row>
    <row r="8" spans="2:12">
      <c r="B8" s="42" t="s">
        <v>54</v>
      </c>
      <c r="C8" s="42">
        <v>0</v>
      </c>
    </row>
    <row r="9" spans="2:12">
      <c r="B9" s="16" t="s">
        <v>55</v>
      </c>
      <c r="C9" s="40">
        <f>$C$4*0+$C$5*1</f>
        <v>0</v>
      </c>
    </row>
    <row r="10" spans="2:12">
      <c r="B10" s="16" t="s">
        <v>56</v>
      </c>
      <c r="C10" s="40">
        <f>$C$4*0+$C$5*2</f>
        <v>0</v>
      </c>
    </row>
    <row r="11" spans="2:12">
      <c r="B11" s="16" t="s">
        <v>57</v>
      </c>
      <c r="C11" s="40">
        <f>$C$4*1+$C$5*1</f>
        <v>0</v>
      </c>
    </row>
    <row r="12" spans="2:12">
      <c r="B12" s="16" t="s">
        <v>58</v>
      </c>
      <c r="C12" s="40">
        <f>$C$4*1+$C$5*2</f>
        <v>0</v>
      </c>
    </row>
    <row r="13" spans="2:12">
      <c r="B13" s="16" t="s">
        <v>59</v>
      </c>
      <c r="C13" s="40">
        <f>$C$4*1+$C$5*3</f>
        <v>0</v>
      </c>
    </row>
    <row r="14" spans="2:12">
      <c r="B14" s="16" t="s">
        <v>60</v>
      </c>
      <c r="C14" s="40">
        <f>$C$4*1+$C$5*4</f>
        <v>0</v>
      </c>
    </row>
  </sheetData>
  <mergeCells count="1">
    <mergeCell ref="F3:L6"/>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FF00"/>
  </sheetPr>
  <dimension ref="B4:O102"/>
  <sheetViews>
    <sheetView zoomScale="70" zoomScaleNormal="70" workbookViewId="0">
      <selection activeCell="G109" sqref="G109"/>
    </sheetView>
  </sheetViews>
  <sheetFormatPr baseColWidth="10" defaultColWidth="11.42578125" defaultRowHeight="15"/>
  <cols>
    <col min="2" max="2" width="5.85546875" style="1" bestFit="1" customWidth="1"/>
    <col min="3" max="3" width="42.28515625" style="44" bestFit="1" customWidth="1"/>
    <col min="4" max="4" width="10.5703125" bestFit="1" customWidth="1"/>
    <col min="5" max="5" width="13.7109375" customWidth="1"/>
  </cols>
  <sheetData>
    <row r="4" spans="2:15">
      <c r="B4" s="15" t="s">
        <v>61</v>
      </c>
      <c r="C4" s="15" t="s">
        <v>62</v>
      </c>
      <c r="D4" s="15" t="s">
        <v>63</v>
      </c>
      <c r="E4" s="15" t="s">
        <v>64</v>
      </c>
    </row>
    <row r="5" spans="2:15">
      <c r="B5" s="2">
        <v>1</v>
      </c>
      <c r="C5" s="43" t="s">
        <v>65</v>
      </c>
      <c r="D5" s="2" t="s">
        <v>66</v>
      </c>
      <c r="E5" s="54">
        <v>0</v>
      </c>
    </row>
    <row r="6" spans="2:15">
      <c r="B6" s="2">
        <v>2</v>
      </c>
      <c r="C6" s="43" t="s">
        <v>67</v>
      </c>
      <c r="D6" s="2" t="s">
        <v>63</v>
      </c>
      <c r="E6" s="54">
        <v>0</v>
      </c>
    </row>
    <row r="7" spans="2:15">
      <c r="B7" s="2">
        <v>3</v>
      </c>
      <c r="C7" s="43" t="s">
        <v>65</v>
      </c>
      <c r="D7" s="2" t="s">
        <v>66</v>
      </c>
      <c r="E7" s="54">
        <v>0</v>
      </c>
    </row>
    <row r="8" spans="2:15">
      <c r="B8" s="2">
        <v>4</v>
      </c>
      <c r="C8" s="43" t="s">
        <v>68</v>
      </c>
      <c r="D8" s="16" t="s">
        <v>69</v>
      </c>
      <c r="E8" s="54">
        <v>0</v>
      </c>
    </row>
    <row r="9" spans="2:15">
      <c r="B9" s="2">
        <v>5</v>
      </c>
      <c r="C9" s="43" t="s">
        <v>70</v>
      </c>
      <c r="D9" s="16" t="s">
        <v>69</v>
      </c>
      <c r="E9" s="54">
        <v>0</v>
      </c>
    </row>
    <row r="10" spans="2:15">
      <c r="B10" s="2">
        <v>6</v>
      </c>
      <c r="C10" s="43" t="s">
        <v>71</v>
      </c>
      <c r="D10" s="2" t="s">
        <v>63</v>
      </c>
      <c r="E10" s="54">
        <v>0</v>
      </c>
    </row>
    <row r="11" spans="2:15">
      <c r="B11" s="2">
        <v>7</v>
      </c>
      <c r="C11" s="43" t="s">
        <v>72</v>
      </c>
      <c r="D11" s="16" t="s">
        <v>73</v>
      </c>
      <c r="E11" s="54">
        <v>0</v>
      </c>
    </row>
    <row r="12" spans="2:15">
      <c r="B12" s="2">
        <v>8</v>
      </c>
      <c r="C12" s="43" t="s">
        <v>74</v>
      </c>
      <c r="D12" s="2" t="s">
        <v>63</v>
      </c>
      <c r="E12" s="54">
        <v>0</v>
      </c>
    </row>
    <row r="13" spans="2:15">
      <c r="B13" s="2">
        <v>9</v>
      </c>
      <c r="C13" s="43" t="s">
        <v>75</v>
      </c>
      <c r="D13" s="2" t="s">
        <v>63</v>
      </c>
      <c r="E13" s="54">
        <v>0</v>
      </c>
    </row>
    <row r="14" spans="2:15">
      <c r="B14" s="2">
        <v>10</v>
      </c>
      <c r="C14" s="43" t="s">
        <v>76</v>
      </c>
      <c r="D14" s="2" t="s">
        <v>77</v>
      </c>
      <c r="E14" s="54">
        <v>0</v>
      </c>
    </row>
    <row r="15" spans="2:15" ht="15.75" thickBot="1">
      <c r="B15" s="2">
        <v>11</v>
      </c>
      <c r="C15" s="43" t="s">
        <v>78</v>
      </c>
      <c r="D15" s="16" t="s">
        <v>63</v>
      </c>
      <c r="E15" s="54">
        <v>0</v>
      </c>
    </row>
    <row r="16" spans="2:15" ht="15" customHeight="1">
      <c r="B16" s="2">
        <v>12</v>
      </c>
      <c r="C16" s="43" t="s">
        <v>79</v>
      </c>
      <c r="D16" s="16" t="s">
        <v>63</v>
      </c>
      <c r="E16" s="54">
        <v>0</v>
      </c>
      <c r="H16" s="107" t="s">
        <v>80</v>
      </c>
      <c r="I16" s="108"/>
      <c r="J16" s="108"/>
      <c r="K16" s="108"/>
      <c r="L16" s="108"/>
      <c r="M16" s="108"/>
      <c r="N16" s="108"/>
      <c r="O16" s="109"/>
    </row>
    <row r="17" spans="2:15" ht="15" customHeight="1">
      <c r="B17" s="2">
        <v>13</v>
      </c>
      <c r="C17" s="43" t="s">
        <v>81</v>
      </c>
      <c r="D17" s="2" t="s">
        <v>63</v>
      </c>
      <c r="E17" s="54">
        <v>0</v>
      </c>
      <c r="H17" s="110"/>
      <c r="I17" s="111"/>
      <c r="J17" s="111"/>
      <c r="K17" s="111"/>
      <c r="L17" s="111"/>
      <c r="M17" s="111"/>
      <c r="N17" s="111"/>
      <c r="O17" s="112"/>
    </row>
    <row r="18" spans="2:15" ht="15" customHeight="1">
      <c r="B18" s="2">
        <v>14</v>
      </c>
      <c r="C18" s="43" t="s">
        <v>82</v>
      </c>
      <c r="D18" s="2" t="s">
        <v>63</v>
      </c>
      <c r="E18" s="54">
        <v>0</v>
      </c>
      <c r="H18" s="110"/>
      <c r="I18" s="111"/>
      <c r="J18" s="111"/>
      <c r="K18" s="111"/>
      <c r="L18" s="111"/>
      <c r="M18" s="111"/>
      <c r="N18" s="111"/>
      <c r="O18" s="112"/>
    </row>
    <row r="19" spans="2:15" ht="15" customHeight="1" thickBot="1">
      <c r="B19" s="2">
        <v>15</v>
      </c>
      <c r="C19" s="43" t="s">
        <v>83</v>
      </c>
      <c r="D19" s="2" t="s">
        <v>63</v>
      </c>
      <c r="E19" s="54">
        <v>0</v>
      </c>
      <c r="H19" s="113"/>
      <c r="I19" s="114"/>
      <c r="J19" s="114"/>
      <c r="K19" s="114"/>
      <c r="L19" s="114"/>
      <c r="M19" s="114"/>
      <c r="N19" s="114"/>
      <c r="O19" s="115"/>
    </row>
    <row r="20" spans="2:15">
      <c r="B20" s="2">
        <v>16</v>
      </c>
      <c r="C20" s="43" t="s">
        <v>84</v>
      </c>
      <c r="D20" s="2" t="s">
        <v>63</v>
      </c>
      <c r="E20" s="54">
        <v>0</v>
      </c>
    </row>
    <row r="21" spans="2:15">
      <c r="B21" s="2">
        <v>17</v>
      </c>
      <c r="C21" s="43" t="s">
        <v>85</v>
      </c>
      <c r="D21" s="16" t="s">
        <v>66</v>
      </c>
      <c r="E21" s="54">
        <v>0</v>
      </c>
    </row>
    <row r="22" spans="2:15">
      <c r="B22" s="2">
        <v>18</v>
      </c>
      <c r="C22" s="43" t="s">
        <v>86</v>
      </c>
      <c r="D22" s="16" t="s">
        <v>87</v>
      </c>
      <c r="E22" s="54">
        <v>0</v>
      </c>
    </row>
    <row r="23" spans="2:15">
      <c r="B23" s="2">
        <v>19</v>
      </c>
      <c r="C23" s="43" t="s">
        <v>88</v>
      </c>
      <c r="D23" s="16" t="s">
        <v>89</v>
      </c>
      <c r="E23" s="54">
        <v>0</v>
      </c>
    </row>
    <row r="24" spans="2:15">
      <c r="B24" s="2">
        <v>20</v>
      </c>
      <c r="C24" s="43" t="s">
        <v>90</v>
      </c>
      <c r="D24" s="2" t="s">
        <v>63</v>
      </c>
      <c r="E24" s="54">
        <v>0</v>
      </c>
    </row>
    <row r="25" spans="2:15">
      <c r="B25" s="2">
        <v>21</v>
      </c>
      <c r="C25" s="43" t="s">
        <v>91</v>
      </c>
      <c r="D25" s="16" t="s">
        <v>92</v>
      </c>
      <c r="E25" s="54">
        <v>0</v>
      </c>
    </row>
    <row r="26" spans="2:15">
      <c r="B26" s="2">
        <v>22</v>
      </c>
      <c r="C26" s="43" t="s">
        <v>93</v>
      </c>
      <c r="D26" s="2" t="s">
        <v>63</v>
      </c>
      <c r="E26" s="54">
        <v>0</v>
      </c>
    </row>
    <row r="27" spans="2:15">
      <c r="B27" s="2">
        <v>23</v>
      </c>
      <c r="C27" s="43" t="s">
        <v>94</v>
      </c>
      <c r="D27" s="2" t="s">
        <v>63</v>
      </c>
      <c r="E27" s="54">
        <v>0</v>
      </c>
    </row>
    <row r="28" spans="2:15">
      <c r="B28" s="2">
        <v>24</v>
      </c>
      <c r="C28" s="43" t="s">
        <v>95</v>
      </c>
      <c r="D28" s="2" t="s">
        <v>63</v>
      </c>
      <c r="E28" s="54">
        <v>0</v>
      </c>
    </row>
    <row r="29" spans="2:15">
      <c r="B29" s="2">
        <v>25</v>
      </c>
      <c r="C29" s="43" t="s">
        <v>96</v>
      </c>
      <c r="D29" s="2" t="s">
        <v>63</v>
      </c>
      <c r="E29" s="54">
        <v>0</v>
      </c>
    </row>
    <row r="30" spans="2:15">
      <c r="B30" s="2">
        <v>26</v>
      </c>
      <c r="C30" s="43" t="s">
        <v>97</v>
      </c>
      <c r="D30" s="2" t="s">
        <v>63</v>
      </c>
      <c r="E30" s="54">
        <v>0</v>
      </c>
    </row>
    <row r="31" spans="2:15">
      <c r="B31" s="2">
        <v>27</v>
      </c>
      <c r="C31" s="43" t="s">
        <v>98</v>
      </c>
      <c r="D31" s="2" t="s">
        <v>63</v>
      </c>
      <c r="E31" s="54">
        <v>0</v>
      </c>
    </row>
    <row r="32" spans="2:15">
      <c r="B32" s="2">
        <v>28</v>
      </c>
      <c r="C32" s="43" t="s">
        <v>99</v>
      </c>
      <c r="D32" s="2" t="s">
        <v>63</v>
      </c>
      <c r="E32" s="54">
        <v>0</v>
      </c>
    </row>
    <row r="33" spans="2:5">
      <c r="B33" s="2">
        <v>29</v>
      </c>
      <c r="C33" s="43" t="s">
        <v>100</v>
      </c>
      <c r="D33" s="2" t="s">
        <v>63</v>
      </c>
      <c r="E33" s="54">
        <v>0</v>
      </c>
    </row>
    <row r="34" spans="2:5">
      <c r="B34" s="2">
        <v>30</v>
      </c>
      <c r="C34" s="43" t="s">
        <v>101</v>
      </c>
      <c r="D34" s="2" t="s">
        <v>63</v>
      </c>
      <c r="E34" s="54">
        <v>0</v>
      </c>
    </row>
    <row r="35" spans="2:5">
      <c r="B35" s="2">
        <v>31</v>
      </c>
      <c r="C35" s="43" t="s">
        <v>102</v>
      </c>
      <c r="D35" s="2" t="s">
        <v>63</v>
      </c>
      <c r="E35" s="54">
        <v>0</v>
      </c>
    </row>
    <row r="36" spans="2:5">
      <c r="B36" s="2">
        <v>32</v>
      </c>
      <c r="C36" s="43" t="s">
        <v>28</v>
      </c>
      <c r="D36" s="2" t="s">
        <v>63</v>
      </c>
      <c r="E36" s="54">
        <v>0</v>
      </c>
    </row>
    <row r="37" spans="2:5">
      <c r="B37" s="2">
        <v>33</v>
      </c>
      <c r="C37" s="43" t="s">
        <v>103</v>
      </c>
      <c r="D37" s="16" t="s">
        <v>63</v>
      </c>
      <c r="E37" s="54">
        <v>0</v>
      </c>
    </row>
    <row r="38" spans="2:5">
      <c r="B38" s="2">
        <v>34</v>
      </c>
      <c r="C38" s="43" t="s">
        <v>104</v>
      </c>
      <c r="D38" s="2" t="s">
        <v>77</v>
      </c>
      <c r="E38" s="54">
        <v>0</v>
      </c>
    </row>
    <row r="39" spans="2:5">
      <c r="B39" s="2">
        <v>35</v>
      </c>
      <c r="C39" s="43" t="s">
        <v>105</v>
      </c>
      <c r="D39" s="2" t="s">
        <v>63</v>
      </c>
      <c r="E39" s="54">
        <v>0</v>
      </c>
    </row>
    <row r="40" spans="2:5">
      <c r="B40" s="2">
        <v>36</v>
      </c>
      <c r="C40" s="43" t="s">
        <v>106</v>
      </c>
      <c r="D40" s="2" t="s">
        <v>63</v>
      </c>
      <c r="E40" s="54">
        <v>0</v>
      </c>
    </row>
    <row r="41" spans="2:5">
      <c r="B41" s="2">
        <v>37</v>
      </c>
      <c r="C41" s="43" t="s">
        <v>107</v>
      </c>
      <c r="D41" s="2" t="s">
        <v>66</v>
      </c>
      <c r="E41" s="54">
        <v>0</v>
      </c>
    </row>
    <row r="42" spans="2:5">
      <c r="B42" s="2">
        <v>38</v>
      </c>
      <c r="C42" s="43" t="s">
        <v>108</v>
      </c>
      <c r="D42" s="16" t="s">
        <v>63</v>
      </c>
      <c r="E42" s="54">
        <v>0</v>
      </c>
    </row>
    <row r="43" spans="2:5">
      <c r="B43" s="2">
        <v>39</v>
      </c>
      <c r="C43" s="43" t="s">
        <v>109</v>
      </c>
      <c r="D43" s="16" t="s">
        <v>66</v>
      </c>
      <c r="E43" s="54">
        <v>0</v>
      </c>
    </row>
    <row r="44" spans="2:5">
      <c r="B44" s="2">
        <v>40</v>
      </c>
      <c r="C44" s="43" t="s">
        <v>110</v>
      </c>
      <c r="D44" s="16" t="s">
        <v>63</v>
      </c>
      <c r="E44" s="54">
        <v>0</v>
      </c>
    </row>
    <row r="45" spans="2:5">
      <c r="B45" s="2">
        <v>41</v>
      </c>
      <c r="C45" s="43" t="s">
        <v>111</v>
      </c>
      <c r="D45" s="2" t="s">
        <v>63</v>
      </c>
      <c r="E45" s="54">
        <v>0</v>
      </c>
    </row>
    <row r="46" spans="2:5">
      <c r="B46" s="2">
        <v>42</v>
      </c>
      <c r="C46" s="43" t="s">
        <v>112</v>
      </c>
      <c r="D46" s="2" t="s">
        <v>63</v>
      </c>
      <c r="E46" s="54">
        <v>0</v>
      </c>
    </row>
    <row r="47" spans="2:5">
      <c r="B47" s="2">
        <v>43</v>
      </c>
      <c r="C47" s="43" t="s">
        <v>113</v>
      </c>
      <c r="D47" s="2" t="s">
        <v>63</v>
      </c>
      <c r="E47" s="54">
        <v>0</v>
      </c>
    </row>
    <row r="48" spans="2:5">
      <c r="B48" s="2">
        <v>44</v>
      </c>
      <c r="C48" s="43" t="s">
        <v>114</v>
      </c>
      <c r="D48" s="2" t="s">
        <v>63</v>
      </c>
      <c r="E48" s="54">
        <v>0</v>
      </c>
    </row>
    <row r="49" spans="2:5">
      <c r="B49" s="2">
        <v>45</v>
      </c>
      <c r="C49" s="43" t="s">
        <v>30</v>
      </c>
      <c r="D49" s="2" t="s">
        <v>63</v>
      </c>
      <c r="E49" s="54">
        <v>0</v>
      </c>
    </row>
    <row r="50" spans="2:5">
      <c r="B50" s="2">
        <v>46</v>
      </c>
      <c r="C50" s="43" t="s">
        <v>115</v>
      </c>
      <c r="D50" s="2" t="s">
        <v>63</v>
      </c>
      <c r="E50" s="54">
        <v>0</v>
      </c>
    </row>
    <row r="51" spans="2:5">
      <c r="B51" s="2">
        <v>47</v>
      </c>
      <c r="C51" s="43" t="s">
        <v>116</v>
      </c>
      <c r="D51" s="2" t="s">
        <v>63</v>
      </c>
      <c r="E51" s="54">
        <v>0</v>
      </c>
    </row>
    <row r="52" spans="2:5">
      <c r="B52" s="2">
        <v>48</v>
      </c>
      <c r="C52" s="43" t="s">
        <v>117</v>
      </c>
      <c r="D52" s="2" t="s">
        <v>63</v>
      </c>
      <c r="E52" s="54">
        <v>0</v>
      </c>
    </row>
    <row r="53" spans="2:5">
      <c r="B53" s="2">
        <v>49</v>
      </c>
      <c r="C53" s="43" t="s">
        <v>118</v>
      </c>
      <c r="D53" s="2" t="s">
        <v>63</v>
      </c>
      <c r="E53" s="54">
        <v>0</v>
      </c>
    </row>
    <row r="54" spans="2:5">
      <c r="B54" s="2">
        <v>50</v>
      </c>
      <c r="C54" s="43" t="s">
        <v>119</v>
      </c>
      <c r="D54" s="2" t="s">
        <v>63</v>
      </c>
      <c r="E54" s="54">
        <v>0</v>
      </c>
    </row>
    <row r="55" spans="2:5">
      <c r="B55" s="2">
        <v>51</v>
      </c>
      <c r="C55" s="43" t="s">
        <v>120</v>
      </c>
      <c r="D55" s="16" t="s">
        <v>63</v>
      </c>
      <c r="E55" s="54">
        <v>0</v>
      </c>
    </row>
    <row r="56" spans="2:5">
      <c r="B56" s="2">
        <v>52</v>
      </c>
      <c r="C56" s="43" t="s">
        <v>121</v>
      </c>
      <c r="D56" s="2" t="s">
        <v>63</v>
      </c>
      <c r="E56" s="54">
        <v>0</v>
      </c>
    </row>
    <row r="57" spans="2:5">
      <c r="B57" s="2">
        <v>53</v>
      </c>
      <c r="C57" s="43" t="s">
        <v>122</v>
      </c>
      <c r="D57" s="16" t="s">
        <v>123</v>
      </c>
      <c r="E57" s="54">
        <v>0</v>
      </c>
    </row>
    <row r="58" spans="2:5">
      <c r="B58" s="2">
        <v>54</v>
      </c>
      <c r="C58" s="43" t="s">
        <v>124</v>
      </c>
      <c r="D58" s="16" t="s">
        <v>73</v>
      </c>
      <c r="E58" s="54">
        <v>0</v>
      </c>
    </row>
    <row r="59" spans="2:5">
      <c r="B59" s="2">
        <v>55</v>
      </c>
      <c r="C59" s="43" t="s">
        <v>125</v>
      </c>
      <c r="D59" s="16" t="s">
        <v>123</v>
      </c>
      <c r="E59" s="54">
        <v>0</v>
      </c>
    </row>
    <row r="60" spans="2:5">
      <c r="B60" s="2">
        <v>56</v>
      </c>
      <c r="C60" s="43" t="s">
        <v>126</v>
      </c>
      <c r="D60" s="16" t="s">
        <v>66</v>
      </c>
      <c r="E60" s="54">
        <v>0</v>
      </c>
    </row>
    <row r="61" spans="2:5">
      <c r="B61" s="2">
        <v>57</v>
      </c>
      <c r="C61" s="43" t="s">
        <v>21</v>
      </c>
      <c r="D61" s="16" t="s">
        <v>63</v>
      </c>
      <c r="E61" s="54">
        <v>0</v>
      </c>
    </row>
    <row r="62" spans="2:5">
      <c r="B62" s="2">
        <v>58</v>
      </c>
      <c r="C62" s="43" t="s">
        <v>127</v>
      </c>
      <c r="D62" s="16" t="s">
        <v>63</v>
      </c>
      <c r="E62" s="54">
        <v>0</v>
      </c>
    </row>
    <row r="63" spans="2:5">
      <c r="B63" s="2">
        <v>59</v>
      </c>
      <c r="C63" s="43" t="s">
        <v>128</v>
      </c>
      <c r="D63" s="16" t="s">
        <v>63</v>
      </c>
      <c r="E63" s="54">
        <v>0</v>
      </c>
    </row>
    <row r="64" spans="2:5">
      <c r="B64" s="2">
        <v>60</v>
      </c>
      <c r="C64" s="43" t="s">
        <v>129</v>
      </c>
      <c r="D64" s="16" t="s">
        <v>63</v>
      </c>
      <c r="E64" s="54">
        <v>0</v>
      </c>
    </row>
    <row r="65" spans="2:5">
      <c r="B65" s="2">
        <v>61</v>
      </c>
      <c r="C65" s="43" t="s">
        <v>130</v>
      </c>
      <c r="D65" s="2" t="s">
        <v>63</v>
      </c>
      <c r="E65" s="54">
        <v>0</v>
      </c>
    </row>
    <row r="66" spans="2:5">
      <c r="B66" s="2">
        <v>62</v>
      </c>
      <c r="C66" s="43" t="s">
        <v>131</v>
      </c>
      <c r="D66" s="2" t="s">
        <v>63</v>
      </c>
      <c r="E66" s="54">
        <v>0</v>
      </c>
    </row>
    <row r="67" spans="2:5">
      <c r="B67" s="2">
        <v>63</v>
      </c>
      <c r="C67" s="43" t="s">
        <v>132</v>
      </c>
      <c r="D67" s="2" t="s">
        <v>63</v>
      </c>
      <c r="E67" s="54">
        <v>0</v>
      </c>
    </row>
    <row r="68" spans="2:5">
      <c r="B68" s="2">
        <v>64</v>
      </c>
      <c r="C68" s="43" t="s">
        <v>133</v>
      </c>
      <c r="D68" s="2" t="s">
        <v>63</v>
      </c>
      <c r="E68" s="54">
        <v>0</v>
      </c>
    </row>
    <row r="69" spans="2:5">
      <c r="B69" s="2">
        <v>65</v>
      </c>
      <c r="C69" s="43" t="s">
        <v>134</v>
      </c>
      <c r="D69" s="16" t="s">
        <v>63</v>
      </c>
      <c r="E69" s="54">
        <v>0</v>
      </c>
    </row>
    <row r="70" spans="2:5">
      <c r="B70" s="2">
        <v>66</v>
      </c>
      <c r="C70" s="43" t="s">
        <v>135</v>
      </c>
      <c r="D70" s="2" t="s">
        <v>63</v>
      </c>
      <c r="E70" s="54">
        <v>0</v>
      </c>
    </row>
    <row r="71" spans="2:5">
      <c r="B71" s="2">
        <v>67</v>
      </c>
      <c r="C71" s="43" t="s">
        <v>136</v>
      </c>
      <c r="D71" s="2" t="s">
        <v>63</v>
      </c>
      <c r="E71" s="54">
        <v>0</v>
      </c>
    </row>
    <row r="72" spans="2:5">
      <c r="B72" s="2">
        <v>68</v>
      </c>
      <c r="C72" s="43" t="s">
        <v>137</v>
      </c>
      <c r="D72" s="2" t="s">
        <v>63</v>
      </c>
      <c r="E72" s="54">
        <v>0</v>
      </c>
    </row>
    <row r="73" spans="2:5">
      <c r="B73" s="2">
        <v>69</v>
      </c>
      <c r="C73" s="43" t="s">
        <v>138</v>
      </c>
      <c r="D73" s="2" t="s">
        <v>63</v>
      </c>
      <c r="E73" s="54">
        <v>0</v>
      </c>
    </row>
    <row r="74" spans="2:5">
      <c r="B74" s="2">
        <v>70</v>
      </c>
      <c r="C74" s="43" t="s">
        <v>139</v>
      </c>
      <c r="D74" s="2" t="s">
        <v>63</v>
      </c>
      <c r="E74" s="54">
        <v>0</v>
      </c>
    </row>
    <row r="75" spans="2:5">
      <c r="B75" s="2">
        <v>71</v>
      </c>
      <c r="C75" s="43" t="s">
        <v>140</v>
      </c>
      <c r="D75" s="2" t="s">
        <v>63</v>
      </c>
      <c r="E75" s="54">
        <v>0</v>
      </c>
    </row>
    <row r="76" spans="2:5">
      <c r="B76" s="2">
        <v>72</v>
      </c>
      <c r="C76" s="43" t="s">
        <v>141</v>
      </c>
      <c r="D76" s="2" t="s">
        <v>63</v>
      </c>
      <c r="E76" s="54">
        <v>0</v>
      </c>
    </row>
    <row r="77" spans="2:5">
      <c r="B77" s="2">
        <v>73</v>
      </c>
      <c r="C77" s="43" t="s">
        <v>142</v>
      </c>
      <c r="D77" s="16" t="s">
        <v>89</v>
      </c>
      <c r="E77" s="54">
        <v>0</v>
      </c>
    </row>
    <row r="78" spans="2:5">
      <c r="B78" s="2">
        <v>74</v>
      </c>
      <c r="C78" s="43" t="s">
        <v>143</v>
      </c>
      <c r="D78" s="2" t="s">
        <v>63</v>
      </c>
      <c r="E78" s="54">
        <v>0</v>
      </c>
    </row>
    <row r="79" spans="2:5">
      <c r="B79" s="2">
        <v>75</v>
      </c>
      <c r="C79" s="43" t="s">
        <v>144</v>
      </c>
      <c r="D79" s="2" t="s">
        <v>63</v>
      </c>
      <c r="E79" s="54">
        <v>0</v>
      </c>
    </row>
    <row r="80" spans="2:5">
      <c r="B80" s="2">
        <v>76</v>
      </c>
      <c r="C80" s="43" t="s">
        <v>145</v>
      </c>
      <c r="D80" s="2" t="s">
        <v>63</v>
      </c>
      <c r="E80" s="54">
        <v>0</v>
      </c>
    </row>
    <row r="81" spans="2:5">
      <c r="B81" s="2">
        <v>77</v>
      </c>
      <c r="C81" s="43" t="s">
        <v>146</v>
      </c>
      <c r="D81" s="2" t="s">
        <v>63</v>
      </c>
      <c r="E81" s="54">
        <v>0</v>
      </c>
    </row>
    <row r="82" spans="2:5">
      <c r="B82" s="2">
        <v>78</v>
      </c>
      <c r="C82" s="43" t="s">
        <v>147</v>
      </c>
      <c r="D82" s="2" t="s">
        <v>63</v>
      </c>
      <c r="E82" s="54">
        <v>0</v>
      </c>
    </row>
    <row r="83" spans="2:5">
      <c r="B83" s="2">
        <v>79</v>
      </c>
      <c r="C83" s="43" t="s">
        <v>148</v>
      </c>
      <c r="D83" s="2" t="s">
        <v>63</v>
      </c>
      <c r="E83" s="54">
        <v>0</v>
      </c>
    </row>
    <row r="84" spans="2:5">
      <c r="B84" s="2">
        <v>80</v>
      </c>
      <c r="C84" s="43" t="s">
        <v>149</v>
      </c>
      <c r="D84" s="16" t="s">
        <v>63</v>
      </c>
      <c r="E84" s="54">
        <v>0</v>
      </c>
    </row>
    <row r="85" spans="2:5">
      <c r="B85" s="2">
        <v>81</v>
      </c>
      <c r="C85" s="43" t="s">
        <v>150</v>
      </c>
      <c r="D85" s="16" t="s">
        <v>73</v>
      </c>
      <c r="E85" s="54">
        <v>0</v>
      </c>
    </row>
    <row r="86" spans="2:5">
      <c r="B86" s="2">
        <v>82</v>
      </c>
      <c r="C86" s="43" t="s">
        <v>151</v>
      </c>
      <c r="D86" s="2" t="s">
        <v>63</v>
      </c>
      <c r="E86" s="54">
        <v>0</v>
      </c>
    </row>
    <row r="87" spans="2:5">
      <c r="B87" s="2">
        <v>83</v>
      </c>
      <c r="C87" s="43" t="s">
        <v>152</v>
      </c>
      <c r="D87" s="2" t="s">
        <v>63</v>
      </c>
      <c r="E87" s="54">
        <v>0</v>
      </c>
    </row>
    <row r="88" spans="2:5">
      <c r="B88" s="2">
        <v>84</v>
      </c>
      <c r="C88" s="43" t="s">
        <v>153</v>
      </c>
      <c r="D88" s="2" t="s">
        <v>63</v>
      </c>
      <c r="E88" s="54">
        <v>0</v>
      </c>
    </row>
    <row r="89" spans="2:5">
      <c r="B89" s="2">
        <v>85</v>
      </c>
      <c r="C89" s="43" t="s">
        <v>154</v>
      </c>
      <c r="D89" s="2" t="s">
        <v>63</v>
      </c>
      <c r="E89" s="54">
        <v>0</v>
      </c>
    </row>
    <row r="90" spans="2:5">
      <c r="B90" s="2">
        <v>86</v>
      </c>
      <c r="C90" s="43" t="s">
        <v>155</v>
      </c>
      <c r="D90" s="2" t="s">
        <v>63</v>
      </c>
      <c r="E90" s="54">
        <v>0</v>
      </c>
    </row>
    <row r="91" spans="2:5">
      <c r="B91" s="2">
        <v>87</v>
      </c>
      <c r="C91" s="43" t="s">
        <v>156</v>
      </c>
      <c r="D91" s="16" t="s">
        <v>63</v>
      </c>
      <c r="E91" s="54">
        <v>0</v>
      </c>
    </row>
    <row r="92" spans="2:5">
      <c r="B92" s="2">
        <v>88</v>
      </c>
      <c r="C92" s="43" t="s">
        <v>157</v>
      </c>
      <c r="D92" s="2" t="s">
        <v>63</v>
      </c>
      <c r="E92" s="54">
        <v>0</v>
      </c>
    </row>
    <row r="93" spans="2:5">
      <c r="B93" s="2">
        <v>89</v>
      </c>
      <c r="C93" s="43" t="s">
        <v>158</v>
      </c>
      <c r="D93" s="2" t="s">
        <v>63</v>
      </c>
      <c r="E93" s="54">
        <v>0</v>
      </c>
    </row>
    <row r="94" spans="2:5">
      <c r="B94" s="2">
        <v>90</v>
      </c>
      <c r="C94" s="43" t="s">
        <v>159</v>
      </c>
      <c r="D94" s="2" t="s">
        <v>66</v>
      </c>
      <c r="E94" s="54">
        <v>0</v>
      </c>
    </row>
    <row r="95" spans="2:5">
      <c r="B95" s="2">
        <v>91</v>
      </c>
      <c r="C95" s="43" t="s">
        <v>160</v>
      </c>
      <c r="D95" s="2" t="s">
        <v>63</v>
      </c>
      <c r="E95" s="54">
        <v>0</v>
      </c>
    </row>
    <row r="96" spans="2:5">
      <c r="B96" s="2">
        <v>92</v>
      </c>
      <c r="C96" s="43" t="s">
        <v>161</v>
      </c>
      <c r="D96" s="16" t="s">
        <v>63</v>
      </c>
      <c r="E96" s="54">
        <v>0</v>
      </c>
    </row>
    <row r="97" spans="2:5">
      <c r="B97" s="2">
        <v>93</v>
      </c>
      <c r="C97" s="43" t="s">
        <v>19</v>
      </c>
      <c r="D97" s="16" t="s">
        <v>63</v>
      </c>
      <c r="E97" s="54">
        <v>0</v>
      </c>
    </row>
    <row r="98" spans="2:5">
      <c r="B98" s="2">
        <v>94</v>
      </c>
      <c r="C98" s="43" t="s">
        <v>20</v>
      </c>
      <c r="D98" s="16" t="s">
        <v>63</v>
      </c>
      <c r="E98" s="54">
        <v>0</v>
      </c>
    </row>
    <row r="99" spans="2:5">
      <c r="B99" s="2">
        <v>95</v>
      </c>
      <c r="C99" s="43" t="s">
        <v>162</v>
      </c>
      <c r="D99" s="2" t="s">
        <v>63</v>
      </c>
      <c r="E99" s="54">
        <v>0</v>
      </c>
    </row>
    <row r="100" spans="2:5">
      <c r="B100" s="2">
        <v>96</v>
      </c>
      <c r="C100" s="43" t="s">
        <v>163</v>
      </c>
      <c r="D100" s="2" t="s">
        <v>63</v>
      </c>
      <c r="E100" s="54">
        <v>0</v>
      </c>
    </row>
    <row r="101" spans="2:5">
      <c r="B101" s="65">
        <v>97</v>
      </c>
      <c r="C101" s="66" t="s">
        <v>164</v>
      </c>
      <c r="D101" s="67" t="s">
        <v>73</v>
      </c>
      <c r="E101" s="68">
        <f>Unitarios!G93</f>
        <v>0</v>
      </c>
    </row>
    <row r="102" spans="2:5">
      <c r="B102" s="65">
        <v>98</v>
      </c>
      <c r="C102" s="66" t="s">
        <v>165</v>
      </c>
      <c r="D102" s="67" t="s">
        <v>73</v>
      </c>
      <c r="E102" s="68">
        <f>Unitarios!G123</f>
        <v>0</v>
      </c>
    </row>
  </sheetData>
  <mergeCells count="1">
    <mergeCell ref="H16:O19"/>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C1:K48"/>
  <sheetViews>
    <sheetView topLeftCell="C2" workbookViewId="0">
      <selection activeCell="K47" sqref="K47"/>
    </sheetView>
  </sheetViews>
  <sheetFormatPr baseColWidth="10" defaultColWidth="11.42578125" defaultRowHeight="15"/>
  <cols>
    <col min="3" max="3" width="47.7109375" bestFit="1" customWidth="1"/>
    <col min="4" max="4" width="8.7109375" bestFit="1" customWidth="1"/>
    <col min="5" max="5" width="8.85546875" bestFit="1" customWidth="1"/>
    <col min="6" max="6" width="17.42578125" hidden="1" customWidth="1"/>
    <col min="7" max="7" width="19.28515625" bestFit="1" customWidth="1"/>
    <col min="8" max="8" width="15" hidden="1" customWidth="1"/>
    <col min="9" max="9" width="15.5703125" bestFit="1" customWidth="1"/>
    <col min="10" max="10" width="24.42578125" hidden="1" customWidth="1"/>
    <col min="11" max="11" width="16.5703125" customWidth="1"/>
  </cols>
  <sheetData>
    <row r="1" spans="3:11">
      <c r="F1" s="116" t="s">
        <v>166</v>
      </c>
      <c r="G1" s="116"/>
      <c r="H1" s="116"/>
      <c r="I1" s="116"/>
      <c r="J1" s="116"/>
    </row>
    <row r="3" spans="3:11" s="63" customFormat="1" ht="30">
      <c r="C3" s="63" t="str">
        <f>'Lista Unitarios'!C2</f>
        <v>DESCRIPCION</v>
      </c>
      <c r="D3" s="63" t="str">
        <f>'Lista Unitarios'!D2</f>
        <v>UNIIDAD</v>
      </c>
      <c r="E3" s="63" t="s">
        <v>167</v>
      </c>
      <c r="F3" s="63" t="s">
        <v>168</v>
      </c>
      <c r="G3" s="63" t="s">
        <v>169</v>
      </c>
      <c r="H3" s="63" t="s">
        <v>170</v>
      </c>
      <c r="I3" s="64" t="s">
        <v>171</v>
      </c>
      <c r="J3" s="63" t="s">
        <v>172</v>
      </c>
      <c r="K3" s="63" t="s">
        <v>173</v>
      </c>
    </row>
    <row r="4" spans="3:11">
      <c r="C4" t="str">
        <f>'Lista Unitarios'!C3</f>
        <v>DESCAPOTE MANUAL SIN RETIRO</v>
      </c>
      <c r="D4" t="str">
        <f>'Lista Unitarios'!D3</f>
        <v>m²</v>
      </c>
      <c r="E4">
        <f>'Lista Unitarios'!E3</f>
        <v>65.92</v>
      </c>
      <c r="F4" s="47">
        <f>Unitarios!G136</f>
        <v>0</v>
      </c>
      <c r="G4" s="47">
        <f t="shared" ref="G4:G46" si="0">E4*F4</f>
        <v>0</v>
      </c>
      <c r="H4" s="47">
        <f>Unitarios!G144</f>
        <v>0</v>
      </c>
      <c r="I4" s="47">
        <f>H4*E4</f>
        <v>0</v>
      </c>
      <c r="J4" s="47">
        <f>Unitarios!G151</f>
        <v>0</v>
      </c>
      <c r="K4" s="47">
        <f>E4*J4</f>
        <v>0</v>
      </c>
    </row>
    <row r="5" spans="3:11">
      <c r="C5" t="str">
        <f>'Lista Unitarios'!C4</f>
        <v>LOCALIZACION Y REPLANTEO</v>
      </c>
      <c r="D5" t="str">
        <f>'Lista Unitarios'!D4</f>
        <v>m²</v>
      </c>
      <c r="E5">
        <f>'Lista Unitarios'!E4</f>
        <v>65.92</v>
      </c>
      <c r="F5" s="47">
        <f>Unitarios!G166</f>
        <v>0</v>
      </c>
      <c r="G5" s="47">
        <f t="shared" si="0"/>
        <v>0</v>
      </c>
      <c r="H5" s="47">
        <f>Unitarios!G174</f>
        <v>0</v>
      </c>
      <c r="I5" s="47">
        <f>H5*E5</f>
        <v>0</v>
      </c>
      <c r="J5" s="47">
        <f>Unitarios!G181</f>
        <v>0</v>
      </c>
      <c r="K5" s="47">
        <f t="shared" ref="K5:K46" si="1">E5*J5</f>
        <v>0</v>
      </c>
    </row>
    <row r="6" spans="3:11">
      <c r="C6" t="str">
        <f>'Lista Unitarios'!C5</f>
        <v>EXCAVACION MANUAL SIN CLASIFICAR</v>
      </c>
      <c r="D6" t="str">
        <f>'Lista Unitarios'!D5</f>
        <v>m³</v>
      </c>
      <c r="E6">
        <f>'Lista Unitarios'!E5</f>
        <v>18.649999999999999</v>
      </c>
      <c r="F6" s="47">
        <f>Unitarios!G196</f>
        <v>0</v>
      </c>
      <c r="G6" s="47">
        <f t="shared" si="0"/>
        <v>0</v>
      </c>
      <c r="H6" s="47">
        <f>Unitarios!G204</f>
        <v>0</v>
      </c>
      <c r="I6" s="47">
        <f t="shared" ref="I6:I46" si="2">H6*E6</f>
        <v>0</v>
      </c>
      <c r="J6" s="47">
        <f>Unitarios!G211</f>
        <v>0</v>
      </c>
      <c r="K6" s="47">
        <f t="shared" si="1"/>
        <v>0</v>
      </c>
    </row>
    <row r="7" spans="3:11">
      <c r="C7" t="str">
        <f>'Lista Unitarios'!C6</f>
        <v>COMPACTACION MANUAL DE RELLENO</v>
      </c>
      <c r="D7" t="str">
        <f>'Lista Unitarios'!D6</f>
        <v>m³</v>
      </c>
      <c r="E7">
        <f>'Lista Unitarios'!E6</f>
        <v>8.23</v>
      </c>
      <c r="F7" s="47">
        <f>Unitarios!G226</f>
        <v>0</v>
      </c>
      <c r="G7" s="47">
        <f t="shared" si="0"/>
        <v>0</v>
      </c>
      <c r="H7" s="47">
        <f>Unitarios!G234</f>
        <v>0</v>
      </c>
      <c r="I7" s="47">
        <f t="shared" si="2"/>
        <v>0</v>
      </c>
      <c r="J7" s="47">
        <f>Unitarios!G241</f>
        <v>0</v>
      </c>
      <c r="K7" s="47">
        <f t="shared" si="1"/>
        <v>0</v>
      </c>
    </row>
    <row r="8" spans="3:11">
      <c r="C8" t="str">
        <f>'Lista Unitarios'!C7</f>
        <v>VIGA DE CIMENTACION 0,4 m X 0,3 m</v>
      </c>
      <c r="D8" t="str">
        <f>'Lista Unitarios'!D7</f>
        <v>m</v>
      </c>
      <c r="E8">
        <f>'Lista Unitarios'!E7</f>
        <v>0</v>
      </c>
      <c r="F8" s="47">
        <f>Unitarios!G256</f>
        <v>0</v>
      </c>
      <c r="G8" s="47">
        <f t="shared" si="0"/>
        <v>0</v>
      </c>
      <c r="H8" s="47">
        <f>Unitarios!G266</f>
        <v>0</v>
      </c>
      <c r="I8" s="47">
        <f t="shared" si="2"/>
        <v>0</v>
      </c>
      <c r="J8" s="47">
        <f>Unitarios!G273</f>
        <v>0</v>
      </c>
      <c r="K8" s="47">
        <f t="shared" si="1"/>
        <v>0</v>
      </c>
    </row>
    <row r="9" spans="3:11">
      <c r="C9" t="str">
        <f>'Lista Unitarios'!C8</f>
        <v>SOLADO e= 0,05 M</v>
      </c>
      <c r="D9" t="str">
        <f>'Lista Unitarios'!D8</f>
        <v>m</v>
      </c>
      <c r="E9">
        <f>'Lista Unitarios'!E8</f>
        <v>0</v>
      </c>
      <c r="F9" s="47">
        <f>Unitarios!G288</f>
        <v>0</v>
      </c>
      <c r="G9" s="47">
        <f t="shared" si="0"/>
        <v>0</v>
      </c>
      <c r="H9" s="47">
        <f>Unitarios!G298</f>
        <v>0</v>
      </c>
      <c r="I9" s="47">
        <f t="shared" si="2"/>
        <v>0</v>
      </c>
      <c r="J9" s="47">
        <f>Unitarios!G305</f>
        <v>0</v>
      </c>
      <c r="K9" s="47">
        <f t="shared" si="1"/>
        <v>0</v>
      </c>
    </row>
    <row r="10" spans="3:11">
      <c r="C10" t="str">
        <f>'Lista Unitarios'!C9</f>
        <v>COLUMNA 0,1 m X 0,2 m</v>
      </c>
      <c r="D10" t="str">
        <f>'Lista Unitarios'!D9</f>
        <v>m</v>
      </c>
      <c r="E10">
        <f>'Lista Unitarios'!E9</f>
        <v>0</v>
      </c>
      <c r="F10" s="47">
        <f>Unitarios!G320</f>
        <v>0</v>
      </c>
      <c r="G10" s="47">
        <f t="shared" si="0"/>
        <v>0</v>
      </c>
      <c r="H10" s="47">
        <f>Unitarios!G330</f>
        <v>0</v>
      </c>
      <c r="I10" s="47">
        <f t="shared" si="2"/>
        <v>0</v>
      </c>
      <c r="J10" s="47">
        <f>Unitarios!G337</f>
        <v>0</v>
      </c>
      <c r="K10" s="47">
        <f t="shared" si="1"/>
        <v>0</v>
      </c>
    </row>
    <row r="11" spans="3:11">
      <c r="C11" t="str">
        <f>'Lista Unitarios'!C10</f>
        <v xml:space="preserve">VIGA DE AMARRE 0,1 m X 0,2 m </v>
      </c>
      <c r="D11" t="str">
        <f>'Lista Unitarios'!D10</f>
        <v>m</v>
      </c>
      <c r="E11">
        <f>'Lista Unitarios'!E10</f>
        <v>0</v>
      </c>
      <c r="F11" s="47">
        <f>Unitarios!G352</f>
        <v>0</v>
      </c>
      <c r="G11" s="47">
        <f t="shared" si="0"/>
        <v>0</v>
      </c>
      <c r="H11" s="47">
        <f>Unitarios!G362</f>
        <v>0</v>
      </c>
      <c r="I11" s="47">
        <f t="shared" si="2"/>
        <v>0</v>
      </c>
      <c r="J11" s="47">
        <f>Unitarios!G369</f>
        <v>0</v>
      </c>
      <c r="K11" s="47">
        <f t="shared" si="1"/>
        <v>0</v>
      </c>
    </row>
    <row r="12" spans="3:11">
      <c r="C12" t="str">
        <f>'Lista Unitarios'!C11</f>
        <v>CINTA DE AMARRE 0,1 m X 0,1 m</v>
      </c>
      <c r="D12" t="str">
        <f>'Lista Unitarios'!D11</f>
        <v>m</v>
      </c>
      <c r="E12">
        <f>'Lista Unitarios'!E11</f>
        <v>0</v>
      </c>
      <c r="F12" s="47">
        <f>Unitarios!G384</f>
        <v>0</v>
      </c>
      <c r="G12" s="47">
        <f t="shared" si="0"/>
        <v>0</v>
      </c>
      <c r="H12" s="47">
        <f>Unitarios!G394</f>
        <v>0</v>
      </c>
      <c r="I12" s="47">
        <f t="shared" si="2"/>
        <v>0</v>
      </c>
      <c r="J12" s="47">
        <f>Unitarios!G401</f>
        <v>0</v>
      </c>
      <c r="K12" s="47">
        <f t="shared" si="1"/>
        <v>0</v>
      </c>
    </row>
    <row r="13" spans="3:11">
      <c r="C13" t="str">
        <f>'Lista Unitarios'!C12</f>
        <v>ANTEPISO EN CONCRETO e= 0,05 M</v>
      </c>
      <c r="D13" t="str">
        <f>'Lista Unitarios'!D12</f>
        <v>m²</v>
      </c>
      <c r="E13">
        <f>'Lista Unitarios'!E12</f>
        <v>0</v>
      </c>
      <c r="F13" s="47">
        <f>Unitarios!G416</f>
        <v>0</v>
      </c>
      <c r="G13" s="47">
        <f t="shared" si="0"/>
        <v>0</v>
      </c>
      <c r="H13" s="47">
        <f>Unitarios!G426</f>
        <v>0</v>
      </c>
      <c r="I13" s="47">
        <f t="shared" si="2"/>
        <v>0</v>
      </c>
      <c r="J13" s="47">
        <f>Unitarios!G433</f>
        <v>0</v>
      </c>
      <c r="K13" s="47">
        <f t="shared" si="1"/>
        <v>0</v>
      </c>
    </row>
    <row r="14" spans="3:11">
      <c r="C14" t="str">
        <f>'Lista Unitarios'!C13</f>
        <v>PAÑETE 1:4</v>
      </c>
      <c r="D14" t="str">
        <f>'Lista Unitarios'!D13</f>
        <v>m²</v>
      </c>
      <c r="E14">
        <f>'Lista Unitarios'!E13</f>
        <v>0</v>
      </c>
      <c r="F14" s="47">
        <f>Unitarios!G448</f>
        <v>0</v>
      </c>
      <c r="G14" s="47">
        <f t="shared" si="0"/>
        <v>0</v>
      </c>
      <c r="H14" s="47">
        <f>Unitarios!G457</f>
        <v>0</v>
      </c>
      <c r="I14" s="47">
        <f t="shared" si="2"/>
        <v>0</v>
      </c>
      <c r="J14" s="47">
        <f>Unitarios!G464</f>
        <v>0</v>
      </c>
      <c r="K14" s="47">
        <f t="shared" si="1"/>
        <v>0</v>
      </c>
    </row>
    <row r="15" spans="3:11">
      <c r="C15" t="str">
        <f>'Lista Unitarios'!C14</f>
        <v>SOBRECIMIENTO EN BLOQUE No. 5 b=0,1</v>
      </c>
      <c r="D15" t="str">
        <f>'Lista Unitarios'!D14</f>
        <v>m²</v>
      </c>
      <c r="E15">
        <f>'Lista Unitarios'!E14</f>
        <v>0</v>
      </c>
      <c r="F15" s="47">
        <f>Unitarios!G479</f>
        <v>0</v>
      </c>
      <c r="G15" s="47">
        <f t="shared" si="0"/>
        <v>0</v>
      </c>
      <c r="H15" s="47">
        <f>Unitarios!G488</f>
        <v>0</v>
      </c>
      <c r="I15" s="47">
        <f t="shared" si="2"/>
        <v>0</v>
      </c>
      <c r="J15" s="47">
        <f>Unitarios!G495</f>
        <v>0</v>
      </c>
      <c r="K15" s="47">
        <f t="shared" si="1"/>
        <v>0</v>
      </c>
    </row>
    <row r="16" spans="3:11">
      <c r="C16" t="str">
        <f>'Lista Unitarios'!C15</f>
        <v>BLOQUE No. 5 b=0,1</v>
      </c>
      <c r="D16" t="str">
        <f>'Lista Unitarios'!D15</f>
        <v>m²</v>
      </c>
      <c r="E16">
        <f>'Lista Unitarios'!E15</f>
        <v>0</v>
      </c>
      <c r="F16" s="47">
        <f>Unitarios!G510</f>
        <v>0</v>
      </c>
      <c r="G16" s="47">
        <f t="shared" si="0"/>
        <v>0</v>
      </c>
      <c r="H16" s="47">
        <f>Unitarios!G519</f>
        <v>0</v>
      </c>
      <c r="I16" s="47">
        <f t="shared" si="2"/>
        <v>0</v>
      </c>
      <c r="J16" s="47">
        <f>Unitarios!G526</f>
        <v>0</v>
      </c>
      <c r="K16" s="47">
        <f t="shared" si="1"/>
        <v>0</v>
      </c>
    </row>
    <row r="17" spans="3:11">
      <c r="C17" t="str">
        <f>'Lista Unitarios'!C16</f>
        <v>PAÑETE IMPERMEABILIZADO  1:3</v>
      </c>
      <c r="D17" t="str">
        <f>'Lista Unitarios'!D16</f>
        <v>m²</v>
      </c>
      <c r="E17">
        <f>'Lista Unitarios'!E16</f>
        <v>0</v>
      </c>
      <c r="F17" s="47">
        <f>Unitarios!G541</f>
        <v>0</v>
      </c>
      <c r="G17" s="47">
        <f t="shared" si="0"/>
        <v>0</v>
      </c>
      <c r="H17" s="47">
        <f>Unitarios!G550</f>
        <v>0</v>
      </c>
      <c r="I17" s="47">
        <f t="shared" si="2"/>
        <v>0</v>
      </c>
      <c r="J17" s="47">
        <f>Unitarios!G557</f>
        <v>0</v>
      </c>
      <c r="K17" s="47">
        <f t="shared" si="1"/>
        <v>0</v>
      </c>
    </row>
    <row r="18" spans="3:11">
      <c r="C18" t="str">
        <f>'Lista Unitarios'!C17</f>
        <v>VENTANA EN ALUMINIO TIPO 1 (1,25 X 1,25)</v>
      </c>
      <c r="D18" t="str">
        <f>'Lista Unitarios'!D17</f>
        <v>UNIDAD</v>
      </c>
      <c r="E18">
        <f>'Lista Unitarios'!E17</f>
        <v>0</v>
      </c>
      <c r="F18" s="47">
        <f>Unitarios!G572</f>
        <v>0</v>
      </c>
      <c r="G18" s="47">
        <f t="shared" si="0"/>
        <v>0</v>
      </c>
      <c r="H18" s="47">
        <f>Unitarios!G581</f>
        <v>0</v>
      </c>
      <c r="I18" s="47">
        <f t="shared" si="2"/>
        <v>0</v>
      </c>
      <c r="J18" s="47">
        <f>Unitarios!G588</f>
        <v>0</v>
      </c>
      <c r="K18" s="47">
        <f t="shared" si="1"/>
        <v>0</v>
      </c>
    </row>
    <row r="19" spans="3:11">
      <c r="C19" t="str">
        <f>'Lista Unitarios'!C18</f>
        <v>VENTANA EN ALUMINIO TIPO 2 (0,5 X 0,85)</v>
      </c>
      <c r="D19" t="str">
        <f>'Lista Unitarios'!D18</f>
        <v>UNIDAD</v>
      </c>
      <c r="E19">
        <f>'Lista Unitarios'!E18</f>
        <v>0</v>
      </c>
      <c r="F19" s="47">
        <f>Unitarios!G603</f>
        <v>0</v>
      </c>
      <c r="G19" s="47">
        <f t="shared" si="0"/>
        <v>0</v>
      </c>
      <c r="H19" s="47">
        <f>Unitarios!G612</f>
        <v>0</v>
      </c>
      <c r="I19" s="47">
        <f t="shared" si="2"/>
        <v>0</v>
      </c>
      <c r="J19" s="47">
        <f>Unitarios!G619</f>
        <v>0</v>
      </c>
      <c r="K19" s="47">
        <f t="shared" si="1"/>
        <v>0</v>
      </c>
    </row>
    <row r="20" spans="3:11">
      <c r="C20" t="str">
        <f>'Lista Unitarios'!C19</f>
        <v>VENTANA EN ALUMINIO TIPO 3 (0,4 X 0,4)</v>
      </c>
      <c r="D20" t="str">
        <f>'Lista Unitarios'!D19</f>
        <v>UNIDAD</v>
      </c>
      <c r="E20">
        <f>'Lista Unitarios'!E19</f>
        <v>0</v>
      </c>
      <c r="F20" s="47">
        <f>Unitarios!G634</f>
        <v>0</v>
      </c>
      <c r="G20" s="47">
        <f t="shared" si="0"/>
        <v>0</v>
      </c>
      <c r="H20" s="47">
        <f>Unitarios!G643</f>
        <v>0</v>
      </c>
      <c r="I20" s="47">
        <f t="shared" si="2"/>
        <v>0</v>
      </c>
      <c r="J20" s="47">
        <f>Unitarios!G650</f>
        <v>0</v>
      </c>
      <c r="K20" s="47">
        <f t="shared" si="1"/>
        <v>0</v>
      </c>
    </row>
    <row r="21" spans="3:11">
      <c r="C21" t="str">
        <f>'Lista Unitarios'!C20</f>
        <v>PUERTA TIPO 1 LAMINA CAL .20 (1 m X 2,1 m)</v>
      </c>
      <c r="D21" t="str">
        <f>'Lista Unitarios'!D20</f>
        <v xml:space="preserve">UN </v>
      </c>
      <c r="E21">
        <f>'Lista Unitarios'!E20</f>
        <v>0</v>
      </c>
      <c r="F21" s="47">
        <f>Unitarios!G665</f>
        <v>0</v>
      </c>
      <c r="G21" s="47">
        <f t="shared" si="0"/>
        <v>0</v>
      </c>
      <c r="H21" s="47">
        <f>Unitarios!G674</f>
        <v>0</v>
      </c>
      <c r="I21" s="47">
        <f t="shared" si="2"/>
        <v>0</v>
      </c>
      <c r="J21" s="47">
        <f>Unitarios!G681</f>
        <v>0</v>
      </c>
      <c r="K21" s="47">
        <f t="shared" si="1"/>
        <v>0</v>
      </c>
    </row>
    <row r="22" spans="3:11">
      <c r="C22" t="str">
        <f>'Lista Unitarios'!C21</f>
        <v>PUERTA TIPO 2 MADERA (0,8 m X 2,1 m)</v>
      </c>
      <c r="D22" t="str">
        <f>'Lista Unitarios'!D21</f>
        <v xml:space="preserve">UN </v>
      </c>
      <c r="E22">
        <f>'Lista Unitarios'!E21</f>
        <v>0</v>
      </c>
      <c r="F22" s="47">
        <f>Unitarios!G696</f>
        <v>0</v>
      </c>
      <c r="G22" s="47">
        <f t="shared" si="0"/>
        <v>0</v>
      </c>
      <c r="H22" s="47">
        <f>Unitarios!G705</f>
        <v>0</v>
      </c>
      <c r="I22" s="47">
        <f t="shared" si="2"/>
        <v>0</v>
      </c>
      <c r="J22" s="47">
        <f>Unitarios!G712</f>
        <v>0</v>
      </c>
      <c r="K22" s="47">
        <f t="shared" si="1"/>
        <v>0</v>
      </c>
    </row>
    <row r="23" spans="3:11">
      <c r="C23" t="str">
        <f>'Lista Unitarios'!C22</f>
        <v>PUERTA TIPO 3 MADERA (0,7 m X 2,1 m)</v>
      </c>
      <c r="D23" t="str">
        <f>'Lista Unitarios'!D22</f>
        <v xml:space="preserve">UN </v>
      </c>
      <c r="E23">
        <f>'Lista Unitarios'!E22</f>
        <v>0</v>
      </c>
      <c r="F23" s="47">
        <f>Unitarios!G727</f>
        <v>0</v>
      </c>
      <c r="G23" s="47">
        <f t="shared" si="0"/>
        <v>0</v>
      </c>
      <c r="H23" s="47">
        <f>Unitarios!G736</f>
        <v>0</v>
      </c>
      <c r="I23" s="47">
        <f t="shared" si="2"/>
        <v>0</v>
      </c>
      <c r="J23" s="47">
        <f>Unitarios!G743</f>
        <v>0</v>
      </c>
      <c r="K23" s="47">
        <f t="shared" si="1"/>
        <v>0</v>
      </c>
    </row>
    <row r="24" spans="3:11">
      <c r="C24" t="str">
        <f>'Lista Unitarios'!C23</f>
        <v>PUERTA TIPO 4 CAL .20 (0,8 m X 2,1 m)</v>
      </c>
      <c r="D24" t="str">
        <f>'Lista Unitarios'!D23</f>
        <v xml:space="preserve">UN </v>
      </c>
      <c r="E24">
        <f>'Lista Unitarios'!E23</f>
        <v>0</v>
      </c>
      <c r="F24" s="47">
        <f>Unitarios!G758</f>
        <v>0</v>
      </c>
      <c r="G24" s="47">
        <f t="shared" si="0"/>
        <v>0</v>
      </c>
      <c r="H24" s="47">
        <f>Unitarios!G767</f>
        <v>0</v>
      </c>
      <c r="I24" s="47">
        <f t="shared" si="2"/>
        <v>0</v>
      </c>
      <c r="J24" s="47">
        <f>Unitarios!G774</f>
        <v>0</v>
      </c>
      <c r="K24" s="47">
        <f t="shared" si="1"/>
        <v>0</v>
      </c>
    </row>
    <row r="25" spans="3:11">
      <c r="C25" t="str">
        <f>'Lista Unitarios'!C24</f>
        <v>RED SUMINISTRO DE AGUA PVC 1/2"</v>
      </c>
      <c r="D25" t="str">
        <f>'Lista Unitarios'!D24</f>
        <v>m</v>
      </c>
      <c r="E25">
        <f>'Lista Unitarios'!E24</f>
        <v>0</v>
      </c>
      <c r="F25" s="47">
        <f>Unitarios!G789</f>
        <v>0</v>
      </c>
      <c r="G25" s="47">
        <f t="shared" si="0"/>
        <v>0</v>
      </c>
      <c r="H25" s="47">
        <f>Unitarios!G798</f>
        <v>0</v>
      </c>
      <c r="I25" s="47">
        <f t="shared" si="2"/>
        <v>0</v>
      </c>
      <c r="J25" s="47">
        <f>Unitarios!G805</f>
        <v>0</v>
      </c>
      <c r="K25" s="47">
        <f t="shared" si="1"/>
        <v>0</v>
      </c>
    </row>
    <row r="26" spans="3:11">
      <c r="C26" t="str">
        <f>'Lista Unitarios'!C25</f>
        <v>MICROMEDIDOR 1/2"</v>
      </c>
      <c r="D26" t="str">
        <f>'Lista Unitarios'!D25</f>
        <v xml:space="preserve">UN </v>
      </c>
      <c r="E26">
        <f>'Lista Unitarios'!E25</f>
        <v>0</v>
      </c>
      <c r="F26" s="47">
        <f>Unitarios!G820</f>
        <v>0</v>
      </c>
      <c r="G26" s="47">
        <f t="shared" si="0"/>
        <v>0</v>
      </c>
      <c r="H26" s="47">
        <f>Unitarios!G831</f>
        <v>0</v>
      </c>
      <c r="I26" s="47">
        <f t="shared" si="2"/>
        <v>0</v>
      </c>
      <c r="J26" s="47">
        <f>Unitarios!G838</f>
        <v>0</v>
      </c>
      <c r="K26" s="47">
        <f t="shared" si="1"/>
        <v>0</v>
      </c>
    </row>
    <row r="27" spans="3:11">
      <c r="C27" t="str">
        <f>'Lista Unitarios'!C26</f>
        <v>LAVAMANOS</v>
      </c>
      <c r="D27" t="str">
        <f>'Lista Unitarios'!D26</f>
        <v>m</v>
      </c>
      <c r="E27">
        <f>'Lista Unitarios'!E26</f>
        <v>0</v>
      </c>
      <c r="F27" s="47">
        <f>Unitarios!G853</f>
        <v>0</v>
      </c>
      <c r="G27" s="47">
        <f t="shared" si="0"/>
        <v>0</v>
      </c>
      <c r="H27" s="47">
        <f>Unitarios!G862</f>
        <v>0</v>
      </c>
      <c r="I27" s="47">
        <f t="shared" si="2"/>
        <v>0</v>
      </c>
      <c r="J27" s="47">
        <f>Unitarios!G869</f>
        <v>0</v>
      </c>
      <c r="K27" s="47">
        <f t="shared" si="1"/>
        <v>0</v>
      </c>
    </row>
    <row r="28" spans="3:11">
      <c r="C28" t="str">
        <f>'Lista Unitarios'!C27</f>
        <v xml:space="preserve">DUCHA SENCILLA </v>
      </c>
      <c r="D28" t="str">
        <f>'Lista Unitarios'!D27</f>
        <v>m</v>
      </c>
      <c r="E28">
        <f>'Lista Unitarios'!E27</f>
        <v>0</v>
      </c>
      <c r="F28" s="47">
        <f>Unitarios!G884</f>
        <v>0</v>
      </c>
      <c r="G28" s="47">
        <f t="shared" si="0"/>
        <v>0</v>
      </c>
      <c r="H28" s="47">
        <f>Unitarios!G893</f>
        <v>0</v>
      </c>
      <c r="I28" s="47">
        <f t="shared" si="2"/>
        <v>0</v>
      </c>
      <c r="J28" s="47">
        <f>Unitarios!G900</f>
        <v>0</v>
      </c>
      <c r="K28" s="47">
        <f t="shared" si="1"/>
        <v>0</v>
      </c>
    </row>
    <row r="29" spans="3:11">
      <c r="C29" t="str">
        <f>'Lista Unitarios'!C28</f>
        <v>LAVAPLATOS</v>
      </c>
      <c r="D29" t="str">
        <f>'Lista Unitarios'!D28</f>
        <v>UNIDAD</v>
      </c>
      <c r="E29">
        <f>'Lista Unitarios'!E28</f>
        <v>0</v>
      </c>
      <c r="F29" s="47">
        <f>Unitarios!G915</f>
        <v>0</v>
      </c>
      <c r="G29" s="47">
        <f t="shared" si="0"/>
        <v>0</v>
      </c>
      <c r="H29" s="47">
        <f>Unitarios!G924</f>
        <v>0</v>
      </c>
      <c r="I29" s="47">
        <f t="shared" si="2"/>
        <v>0</v>
      </c>
      <c r="J29" s="47">
        <f>Unitarios!G931</f>
        <v>0</v>
      </c>
      <c r="K29" s="47">
        <f t="shared" si="1"/>
        <v>0</v>
      </c>
    </row>
    <row r="30" spans="3:11">
      <c r="C30" t="str">
        <f>'Lista Unitarios'!C29</f>
        <v xml:space="preserve">LAVADERO PREFABRICADO EN CONCRETO </v>
      </c>
      <c r="D30" t="str">
        <f>'Lista Unitarios'!D29</f>
        <v>UNIDAD</v>
      </c>
      <c r="E30">
        <f>'Lista Unitarios'!E29</f>
        <v>0</v>
      </c>
      <c r="F30" s="47">
        <f>Unitarios!G946</f>
        <v>0</v>
      </c>
      <c r="G30" s="47">
        <f t="shared" si="0"/>
        <v>0</v>
      </c>
      <c r="H30" s="47">
        <f>Unitarios!G955</f>
        <v>0</v>
      </c>
      <c r="I30" s="47">
        <f t="shared" si="2"/>
        <v>0</v>
      </c>
      <c r="J30" s="47">
        <f>Unitarios!G962</f>
        <v>0</v>
      </c>
      <c r="K30" s="47">
        <f t="shared" si="1"/>
        <v>0</v>
      </c>
    </row>
    <row r="31" spans="3:11">
      <c r="C31" t="str">
        <f>'Lista Unitarios'!C30</f>
        <v>TUBERIAS AGUAS SERVIDAS 2"</v>
      </c>
      <c r="D31" t="str">
        <f>'Lista Unitarios'!D30</f>
        <v>m</v>
      </c>
      <c r="E31">
        <f>'Lista Unitarios'!E30</f>
        <v>0</v>
      </c>
      <c r="F31" s="47">
        <f>Unitarios!G977</f>
        <v>0</v>
      </c>
      <c r="G31" s="47">
        <f t="shared" si="0"/>
        <v>0</v>
      </c>
      <c r="H31" s="47">
        <f>Unitarios!G986</f>
        <v>0</v>
      </c>
      <c r="I31" s="47">
        <f t="shared" si="2"/>
        <v>0</v>
      </c>
      <c r="J31" s="47">
        <f>Unitarios!G993</f>
        <v>0</v>
      </c>
      <c r="K31" s="47">
        <f t="shared" si="1"/>
        <v>0</v>
      </c>
    </row>
    <row r="32" spans="3:11">
      <c r="C32" t="str">
        <f>'Lista Unitarios'!C31</f>
        <v>TUBERIAS AGUAS SERVIDAS 4"</v>
      </c>
      <c r="D32" t="str">
        <f>'Lista Unitarios'!D31</f>
        <v>m</v>
      </c>
      <c r="E32">
        <f>'Lista Unitarios'!E31</f>
        <v>0</v>
      </c>
      <c r="F32" s="47">
        <f>Unitarios!G1008</f>
        <v>0</v>
      </c>
      <c r="G32" s="47">
        <f t="shared" si="0"/>
        <v>0</v>
      </c>
      <c r="H32" s="47">
        <f>Unitarios!G1017</f>
        <v>0</v>
      </c>
      <c r="I32" s="47">
        <f t="shared" si="2"/>
        <v>0</v>
      </c>
      <c r="J32" s="47">
        <f>Unitarios!G1024</f>
        <v>0</v>
      </c>
      <c r="K32" s="47">
        <f t="shared" si="1"/>
        <v>0</v>
      </c>
    </row>
    <row r="33" spans="3:11">
      <c r="C33" t="str">
        <f>'Lista Unitarios'!C32</f>
        <v>PUNTO SANITARIO</v>
      </c>
      <c r="D33" t="str">
        <f>'Lista Unitarios'!D32</f>
        <v>UNIDAD</v>
      </c>
      <c r="E33">
        <f>'Lista Unitarios'!E32</f>
        <v>0</v>
      </c>
      <c r="F33" s="47">
        <f>Unitarios!G1039</f>
        <v>0</v>
      </c>
      <c r="G33" s="47">
        <f t="shared" si="0"/>
        <v>0</v>
      </c>
      <c r="H33" s="47">
        <f>Unitarios!G1057</f>
        <v>0</v>
      </c>
      <c r="I33" s="47">
        <f t="shared" si="2"/>
        <v>0</v>
      </c>
      <c r="J33" s="47">
        <f>Unitarios!G1064</f>
        <v>0</v>
      </c>
      <c r="K33" s="47">
        <f t="shared" si="1"/>
        <v>0</v>
      </c>
    </row>
    <row r="34" spans="3:11">
      <c r="C34" t="str">
        <f>'Lista Unitarios'!C33</f>
        <v>TUBERIAS AGUAS LLUVIAS 3"</v>
      </c>
      <c r="D34" t="str">
        <f>'Lista Unitarios'!D33</f>
        <v>UNIDAD</v>
      </c>
      <c r="E34">
        <f>'Lista Unitarios'!E33</f>
        <v>0</v>
      </c>
      <c r="F34" s="47">
        <f>Unitarios!G1079</f>
        <v>0</v>
      </c>
      <c r="G34" s="47">
        <f t="shared" si="0"/>
        <v>0</v>
      </c>
      <c r="H34" s="47">
        <f>Unitarios!G1088</f>
        <v>0</v>
      </c>
      <c r="I34" s="47">
        <f t="shared" si="2"/>
        <v>0</v>
      </c>
      <c r="J34" s="47">
        <f>Unitarios!G1095</f>
        <v>0</v>
      </c>
      <c r="K34" s="47">
        <f t="shared" si="1"/>
        <v>0</v>
      </c>
    </row>
    <row r="35" spans="3:11">
      <c r="C35" t="str">
        <f>'Lista Unitarios'!C34</f>
        <v xml:space="preserve">SANITARIO </v>
      </c>
      <c r="D35" t="str">
        <f>'Lista Unitarios'!D34</f>
        <v>UNIDAD</v>
      </c>
      <c r="E35">
        <f>'Lista Unitarios'!E34</f>
        <v>0</v>
      </c>
      <c r="F35" s="47">
        <f>Unitarios!G1110</f>
        <v>0</v>
      </c>
      <c r="G35" s="47">
        <f t="shared" si="0"/>
        <v>0</v>
      </c>
      <c r="H35" s="47">
        <f>Unitarios!G1119</f>
        <v>0</v>
      </c>
      <c r="I35" s="47">
        <f t="shared" si="2"/>
        <v>0</v>
      </c>
      <c r="J35" s="47">
        <f>Unitarios!G1126</f>
        <v>0</v>
      </c>
      <c r="K35" s="47">
        <f t="shared" si="1"/>
        <v>0</v>
      </c>
    </row>
    <row r="36" spans="3:11">
      <c r="C36" t="str">
        <f>'Lista Unitarios'!C35</f>
        <v xml:space="preserve">TOMACORRIENTE DOBLE CON POLO A TIERRA </v>
      </c>
      <c r="D36" t="str">
        <f>'Lista Unitarios'!D35</f>
        <v>UNIDAD</v>
      </c>
      <c r="E36">
        <f>'Lista Unitarios'!E35</f>
        <v>0</v>
      </c>
      <c r="F36" s="47">
        <f>Unitarios!G1141</f>
        <v>0</v>
      </c>
      <c r="G36" s="47">
        <f t="shared" si="0"/>
        <v>0</v>
      </c>
      <c r="H36" s="47">
        <f>Unitarios!G1154</f>
        <v>0</v>
      </c>
      <c r="I36" s="47">
        <f t="shared" si="2"/>
        <v>0</v>
      </c>
      <c r="J36" s="47">
        <f>Unitarios!G1161</f>
        <v>0</v>
      </c>
      <c r="K36" s="47">
        <f t="shared" si="1"/>
        <v>0</v>
      </c>
    </row>
    <row r="37" spans="3:11">
      <c r="C37" t="str">
        <f>'Lista Unitarios'!C36</f>
        <v xml:space="preserve">TOMACORRIENTE TRIFILAR </v>
      </c>
      <c r="D37" t="str">
        <f>'Lista Unitarios'!D36</f>
        <v>UNIDAD</v>
      </c>
      <c r="E37">
        <f>'Lista Unitarios'!E36</f>
        <v>0</v>
      </c>
      <c r="F37" s="47">
        <f>Unitarios!G1176</f>
        <v>0</v>
      </c>
      <c r="G37" s="47">
        <f t="shared" si="0"/>
        <v>0</v>
      </c>
      <c r="H37" s="47">
        <f>Unitarios!G1189</f>
        <v>0</v>
      </c>
      <c r="I37" s="47">
        <f t="shared" si="2"/>
        <v>0</v>
      </c>
      <c r="J37" s="47">
        <f>Unitarios!G1196</f>
        <v>0</v>
      </c>
      <c r="K37" s="47">
        <f t="shared" si="1"/>
        <v>0</v>
      </c>
    </row>
    <row r="38" spans="3:11">
      <c r="C38" t="str">
        <f>'Lista Unitarios'!C37</f>
        <v xml:space="preserve">SALIDA ALUMBRADO INCANDECENTE - ROSETA </v>
      </c>
      <c r="D38" t="str">
        <f>'Lista Unitarios'!D37</f>
        <v>UNIDAD</v>
      </c>
      <c r="E38">
        <f>'Lista Unitarios'!E37</f>
        <v>0</v>
      </c>
      <c r="F38" s="47">
        <f>Unitarios!G1211</f>
        <v>0</v>
      </c>
      <c r="G38" s="47">
        <f t="shared" si="0"/>
        <v>0</v>
      </c>
      <c r="H38" s="47">
        <f>Unitarios!G1226</f>
        <v>0</v>
      </c>
      <c r="I38" s="47">
        <f t="shared" si="2"/>
        <v>0</v>
      </c>
      <c r="J38" s="47">
        <f>Unitarios!G1233</f>
        <v>0</v>
      </c>
      <c r="K38" s="47">
        <f t="shared" si="1"/>
        <v>0</v>
      </c>
    </row>
    <row r="39" spans="3:11">
      <c r="C39" t="str">
        <f>'Lista Unitarios'!C38</f>
        <v>CONTADOR</v>
      </c>
      <c r="D39" t="str">
        <f>'Lista Unitarios'!D38</f>
        <v>UNIDAD</v>
      </c>
      <c r="E39">
        <f>'Lista Unitarios'!E38</f>
        <v>0</v>
      </c>
      <c r="F39" s="47">
        <f>Unitarios!G1249</f>
        <v>0</v>
      </c>
      <c r="G39" s="47">
        <f t="shared" si="0"/>
        <v>0</v>
      </c>
      <c r="H39" s="47">
        <f>Unitarios!G1256</f>
        <v>0</v>
      </c>
      <c r="I39" s="47">
        <f t="shared" si="2"/>
        <v>0</v>
      </c>
      <c r="J39" s="47">
        <f>Unitarios!G1263</f>
        <v>0</v>
      </c>
      <c r="K39" s="47">
        <f t="shared" si="1"/>
        <v>0</v>
      </c>
    </row>
    <row r="40" spans="3:11">
      <c r="C40" t="str">
        <f>'Lista Unitarios'!C39</f>
        <v xml:space="preserve">TABLERO TRIFILAR 8 CIRCUITOS </v>
      </c>
      <c r="D40" t="str">
        <f>'Lista Unitarios'!D39</f>
        <v>UNIDAD</v>
      </c>
      <c r="E40">
        <f>'Lista Unitarios'!E39</f>
        <v>0</v>
      </c>
      <c r="F40" s="47">
        <f>Unitarios!G1278</f>
        <v>0</v>
      </c>
      <c r="G40" s="47">
        <f t="shared" si="0"/>
        <v>0</v>
      </c>
      <c r="H40" s="47">
        <f>Unitarios!G1287</f>
        <v>0</v>
      </c>
      <c r="I40" s="47">
        <f t="shared" si="2"/>
        <v>0</v>
      </c>
      <c r="J40" s="47">
        <f>Unitarios!G1294</f>
        <v>0</v>
      </c>
      <c r="K40" s="47">
        <f t="shared" si="1"/>
        <v>0</v>
      </c>
    </row>
    <row r="41" spans="3:11">
      <c r="C41" t="str">
        <f>'Lista Unitarios'!C40</f>
        <v xml:space="preserve">ACOMETIDA DOMICILIARIA </v>
      </c>
      <c r="D41" t="str">
        <f>'Lista Unitarios'!D40</f>
        <v>UNIDAD</v>
      </c>
      <c r="E41">
        <f>'Lista Unitarios'!E40</f>
        <v>0</v>
      </c>
      <c r="F41" s="47">
        <f>Unitarios!G1309</f>
        <v>0</v>
      </c>
      <c r="G41" s="47">
        <f t="shared" si="0"/>
        <v>0</v>
      </c>
      <c r="H41" s="47">
        <f>Unitarios!G1318</f>
        <v>0</v>
      </c>
      <c r="I41" s="47">
        <f t="shared" si="2"/>
        <v>0</v>
      </c>
      <c r="J41" s="47">
        <f>Unitarios!G1325</f>
        <v>0</v>
      </c>
      <c r="K41" s="47">
        <f t="shared" si="1"/>
        <v>0</v>
      </c>
    </row>
    <row r="42" spans="3:11">
      <c r="C42" t="str">
        <f>'Lista Unitarios'!C41</f>
        <v xml:space="preserve">POLO A TIERRA </v>
      </c>
      <c r="D42" t="str">
        <f>'Lista Unitarios'!D41</f>
        <v>UNIDAD</v>
      </c>
      <c r="E42">
        <f>'Lista Unitarios'!E41</f>
        <v>0</v>
      </c>
      <c r="F42" s="47">
        <f>Unitarios!G1340</f>
        <v>0</v>
      </c>
      <c r="G42" s="47">
        <f t="shared" si="0"/>
        <v>0</v>
      </c>
      <c r="H42" s="47">
        <f>Unitarios!G1352</f>
        <v>0</v>
      </c>
      <c r="I42" s="47">
        <f t="shared" si="2"/>
        <v>0</v>
      </c>
      <c r="J42" s="47">
        <f>Unitarios!G1359</f>
        <v>0</v>
      </c>
      <c r="K42" s="47">
        <f t="shared" si="1"/>
        <v>0</v>
      </c>
    </row>
    <row r="43" spans="3:11">
      <c r="C43" t="str">
        <f>'Lista Unitarios'!C42</f>
        <v xml:space="preserve">ENCHAPE DE MURO EN TABLETA </v>
      </c>
      <c r="D43" t="str">
        <f>'Lista Unitarios'!D42</f>
        <v>m²</v>
      </c>
      <c r="E43">
        <f>'Lista Unitarios'!E42</f>
        <v>0</v>
      </c>
      <c r="F43" s="47">
        <f>Unitarios!G1374</f>
        <v>0</v>
      </c>
      <c r="G43" s="47">
        <f t="shared" si="0"/>
        <v>0</v>
      </c>
      <c r="H43" s="47">
        <f>Unitarios!G1383</f>
        <v>0</v>
      </c>
      <c r="I43" s="47">
        <f t="shared" si="2"/>
        <v>0</v>
      </c>
      <c r="J43" s="47">
        <f>Unitarios!G1390</f>
        <v>0</v>
      </c>
      <c r="K43" s="47">
        <f t="shared" si="1"/>
        <v>0</v>
      </c>
    </row>
    <row r="44" spans="3:11">
      <c r="C44" t="str">
        <f>'Lista Unitarios'!C43</f>
        <v xml:space="preserve">PISO EN CERAMICA </v>
      </c>
      <c r="D44" t="str">
        <f>'Lista Unitarios'!D43</f>
        <v>m²</v>
      </c>
      <c r="E44">
        <f>'Lista Unitarios'!E43</f>
        <v>0</v>
      </c>
      <c r="F44" s="47">
        <f>Unitarios!G1405</f>
        <v>0</v>
      </c>
      <c r="G44" s="47">
        <f t="shared" si="0"/>
        <v>0</v>
      </c>
      <c r="H44" s="47">
        <f>Unitarios!G1413</f>
        <v>0</v>
      </c>
      <c r="I44" s="47">
        <f t="shared" si="2"/>
        <v>0</v>
      </c>
      <c r="J44" s="47">
        <f>Unitarios!G1420</f>
        <v>0</v>
      </c>
      <c r="K44" s="47">
        <f t="shared" si="1"/>
        <v>0</v>
      </c>
    </row>
    <row r="45" spans="3:11">
      <c r="C45" t="str">
        <f>'Lista Unitarios'!C44</f>
        <v>CUBIERTA EN TEJA ONDULADA ETERNIT No. 4 1,2X0,9</v>
      </c>
      <c r="D45" t="str">
        <f>'Lista Unitarios'!D44</f>
        <v>m²</v>
      </c>
      <c r="E45">
        <f>'Lista Unitarios'!E44</f>
        <v>0</v>
      </c>
      <c r="F45" s="47">
        <f>Unitarios!G1435</f>
        <v>0</v>
      </c>
      <c r="G45" s="47">
        <f t="shared" si="0"/>
        <v>0</v>
      </c>
      <c r="H45" s="47">
        <f>Unitarios!G1443</f>
        <v>0</v>
      </c>
      <c r="I45" s="47">
        <f t="shared" si="2"/>
        <v>0</v>
      </c>
      <c r="J45" s="47">
        <f>Unitarios!G1450</f>
        <v>0</v>
      </c>
      <c r="K45" s="47">
        <f t="shared" si="1"/>
        <v>0</v>
      </c>
    </row>
    <row r="46" spans="3:11">
      <c r="C46" t="str">
        <f>'Lista Unitarios'!C45</f>
        <v>ASEO GENERAL DE VIVIENDAS</v>
      </c>
      <c r="D46" t="str">
        <f>'Lista Unitarios'!D45</f>
        <v>m²</v>
      </c>
      <c r="E46">
        <f>'Lista Unitarios'!E45</f>
        <v>0</v>
      </c>
      <c r="F46" s="47">
        <f>Unitarios!G1465</f>
        <v>0</v>
      </c>
      <c r="G46" s="47">
        <f t="shared" si="0"/>
        <v>0</v>
      </c>
      <c r="H46" s="47">
        <f>Unitarios!G1473</f>
        <v>0</v>
      </c>
      <c r="I46" s="47">
        <f t="shared" si="2"/>
        <v>0</v>
      </c>
      <c r="J46" s="47">
        <f>Unitarios!G1480</f>
        <v>0</v>
      </c>
      <c r="K46" s="47">
        <f t="shared" si="1"/>
        <v>0</v>
      </c>
    </row>
    <row r="47" spans="3:11">
      <c r="D47" s="45" t="s">
        <v>174</v>
      </c>
      <c r="E47" s="45"/>
      <c r="F47" s="47"/>
      <c r="G47" s="69">
        <f>SUM(G3:G46)</f>
        <v>0</v>
      </c>
      <c r="H47" s="69"/>
      <c r="I47" s="69">
        <f>SUM(I3:I46)</f>
        <v>0</v>
      </c>
      <c r="J47" s="69">
        <f t="shared" ref="J47:K47" si="3">SUM(J3:J46)</f>
        <v>0</v>
      </c>
      <c r="K47" s="69">
        <f t="shared" si="3"/>
        <v>0</v>
      </c>
    </row>
    <row r="48" spans="3:11">
      <c r="F48" s="47"/>
      <c r="G48" s="47"/>
    </row>
  </sheetData>
  <mergeCells count="1">
    <mergeCell ref="F1:J1"/>
  </mergeCells>
  <pageMargins left="0.7" right="0.7" top="0.75" bottom="0.75" header="0.3" footer="0.3"/>
  <pageSetup paperSize="9" orientation="portrait" horizontalDpi="0"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sheetPr>
  <dimension ref="A1:L1485"/>
  <sheetViews>
    <sheetView zoomScale="70" zoomScaleNormal="70" workbookViewId="0">
      <selection activeCell="J86" sqref="J86"/>
    </sheetView>
  </sheetViews>
  <sheetFormatPr baseColWidth="10" defaultColWidth="11.42578125" defaultRowHeight="15"/>
  <cols>
    <col min="1" max="1" width="11.42578125" style="11"/>
    <col min="2" max="2" width="12.28515625" bestFit="1" customWidth="1"/>
    <col min="3" max="3" width="54.5703125" customWidth="1"/>
    <col min="4" max="4" width="14.5703125" customWidth="1"/>
    <col min="5" max="5" width="19.140625" customWidth="1"/>
    <col min="6" max="6" width="18.28515625" customWidth="1"/>
    <col min="7" max="7" width="25.85546875" bestFit="1" customWidth="1"/>
    <col min="8" max="8" width="3.85546875" style="11" customWidth="1"/>
  </cols>
  <sheetData>
    <row r="1" spans="2:12" ht="64.5" customHeight="1">
      <c r="H1" s="139"/>
      <c r="J1" t="s">
        <v>175</v>
      </c>
    </row>
    <row r="2" spans="2:12" ht="15.75">
      <c r="B2" s="140" t="s">
        <v>176</v>
      </c>
      <c r="C2" s="140"/>
      <c r="D2" s="140"/>
      <c r="E2" s="140"/>
      <c r="F2" s="140"/>
      <c r="G2" s="140"/>
      <c r="H2" s="139"/>
      <c r="I2" s="1"/>
      <c r="J2" s="1"/>
      <c r="K2" s="1"/>
      <c r="L2" s="1"/>
    </row>
    <row r="3" spans="2:12" ht="15.75">
      <c r="B3" s="140" t="s">
        <v>177</v>
      </c>
      <c r="C3" s="140"/>
      <c r="D3" s="140"/>
      <c r="E3" s="140"/>
      <c r="F3" s="140"/>
      <c r="G3" s="140"/>
      <c r="H3" s="139"/>
      <c r="I3" s="1"/>
      <c r="J3" s="1"/>
      <c r="K3" s="1"/>
      <c r="L3" s="1"/>
    </row>
    <row r="4" spans="2:12" ht="15.75">
      <c r="B4" s="141"/>
      <c r="C4" s="141"/>
      <c r="D4" s="141"/>
      <c r="E4" s="141"/>
      <c r="F4" s="141"/>
      <c r="G4" s="141"/>
      <c r="H4" s="139"/>
      <c r="I4" s="1"/>
      <c r="J4" s="1"/>
      <c r="K4" s="1"/>
      <c r="L4" s="1"/>
    </row>
    <row r="5" spans="2:12" ht="15.75">
      <c r="B5" s="37"/>
      <c r="C5" s="37"/>
      <c r="D5" s="37"/>
      <c r="E5" s="37"/>
      <c r="F5" s="37"/>
      <c r="G5" s="37"/>
      <c r="H5" s="139"/>
      <c r="I5" s="1"/>
      <c r="J5" s="1"/>
      <c r="K5" s="1"/>
      <c r="L5" s="1"/>
    </row>
    <row r="6" spans="2:12" ht="15.75" thickBot="1">
      <c r="B6" s="142"/>
      <c r="C6" s="142"/>
      <c r="D6" s="135"/>
      <c r="E6" s="135"/>
      <c r="F6" s="135"/>
      <c r="G6" s="135"/>
      <c r="H6" s="139"/>
    </row>
    <row r="7" spans="2:12">
      <c r="B7" s="4" t="s">
        <v>61</v>
      </c>
      <c r="C7" s="122" t="s">
        <v>178</v>
      </c>
      <c r="D7" s="123"/>
      <c r="E7" s="124"/>
      <c r="F7" s="5" t="s">
        <v>63</v>
      </c>
      <c r="G7" s="6" t="s">
        <v>179</v>
      </c>
      <c r="H7" s="139"/>
    </row>
    <row r="8" spans="2:12" ht="19.5" thickBot="1">
      <c r="B8" s="8"/>
      <c r="C8" s="125" t="s">
        <v>122</v>
      </c>
      <c r="D8" s="126"/>
      <c r="E8" s="127"/>
      <c r="F8" s="25" t="s">
        <v>180</v>
      </c>
      <c r="G8" s="7"/>
      <c r="H8" s="139"/>
    </row>
    <row r="9" spans="2:12">
      <c r="B9" s="12"/>
      <c r="C9" s="12"/>
      <c r="D9" s="12"/>
      <c r="E9" s="12"/>
      <c r="F9" s="12"/>
      <c r="G9" s="12"/>
      <c r="H9" s="139"/>
    </row>
    <row r="10" spans="2:12">
      <c r="B10" s="11"/>
      <c r="C10" s="11"/>
      <c r="D10" s="128"/>
      <c r="E10" s="118"/>
      <c r="F10" s="118"/>
      <c r="G10" s="118"/>
      <c r="H10" s="139"/>
    </row>
    <row r="11" spans="2:12" ht="15.75" thickBot="1">
      <c r="B11" s="130" t="s">
        <v>181</v>
      </c>
      <c r="C11" s="130"/>
      <c r="D11" s="129"/>
      <c r="E11" s="119"/>
      <c r="F11" s="119"/>
      <c r="G11" s="119"/>
      <c r="H11" s="139"/>
    </row>
    <row r="12" spans="2:12">
      <c r="B12" s="19" t="s">
        <v>182</v>
      </c>
      <c r="C12" s="26" t="s">
        <v>52</v>
      </c>
      <c r="D12" s="18" t="s">
        <v>63</v>
      </c>
      <c r="E12" s="18" t="s">
        <v>183</v>
      </c>
      <c r="F12" s="18" t="s">
        <v>184</v>
      </c>
      <c r="G12" s="18" t="s">
        <v>185</v>
      </c>
      <c r="H12" s="139"/>
    </row>
    <row r="13" spans="2:12">
      <c r="B13" s="3"/>
      <c r="C13" s="27" t="s">
        <v>54</v>
      </c>
      <c r="D13" s="20" t="s">
        <v>186</v>
      </c>
      <c r="E13" s="20">
        <f>VLOOKUP(C13,mo,2,FALSE)</f>
        <v>0</v>
      </c>
      <c r="F13" s="21"/>
      <c r="G13" s="20">
        <f>IF(E13=0,0,E13/F13)</f>
        <v>0</v>
      </c>
      <c r="H13" s="139"/>
    </row>
    <row r="14" spans="2:12">
      <c r="B14" s="3"/>
      <c r="C14" s="27"/>
      <c r="D14" s="20" t="s">
        <v>187</v>
      </c>
      <c r="E14" s="20" t="s">
        <v>188</v>
      </c>
      <c r="F14" s="21"/>
      <c r="G14" s="20">
        <f>G13*F14/100</f>
        <v>0</v>
      </c>
      <c r="H14" s="139"/>
    </row>
    <row r="15" spans="2:12" ht="15.75" thickBot="1">
      <c r="B15" s="3"/>
      <c r="C15" s="27"/>
      <c r="D15" s="20"/>
      <c r="E15" s="20"/>
      <c r="F15" s="21"/>
      <c r="G15" s="20"/>
      <c r="H15" s="139"/>
    </row>
    <row r="16" spans="2:12" ht="15.75" thickBot="1">
      <c r="B16" s="13"/>
      <c r="C16" s="13"/>
      <c r="D16" s="13"/>
      <c r="E16" s="13"/>
      <c r="F16" s="9" t="s">
        <v>189</v>
      </c>
      <c r="G16" s="10">
        <f>G13+G14+G15</f>
        <v>0</v>
      </c>
      <c r="H16" s="139"/>
    </row>
    <row r="17" spans="2:8">
      <c r="B17" s="11"/>
      <c r="C17" s="11"/>
      <c r="D17" s="11"/>
      <c r="E17" s="11"/>
      <c r="F17" s="12"/>
      <c r="G17" s="12"/>
      <c r="H17" s="139"/>
    </row>
    <row r="18" spans="2:8">
      <c r="B18" s="131" t="s">
        <v>190</v>
      </c>
      <c r="C18" s="131"/>
      <c r="D18" s="14"/>
      <c r="E18" s="14"/>
      <c r="F18" s="14"/>
      <c r="G18" s="14"/>
      <c r="H18" s="139"/>
    </row>
    <row r="19" spans="2:8">
      <c r="B19" s="17" t="s">
        <v>191</v>
      </c>
      <c r="C19" s="28" t="s">
        <v>178</v>
      </c>
      <c r="D19" s="15" t="s">
        <v>63</v>
      </c>
      <c r="E19" s="15" t="s">
        <v>184</v>
      </c>
      <c r="F19" s="15" t="s">
        <v>192</v>
      </c>
      <c r="G19" s="15" t="s">
        <v>193</v>
      </c>
      <c r="H19" s="139"/>
    </row>
    <row r="20" spans="2:8">
      <c r="B20" s="16"/>
      <c r="C20" s="27" t="s">
        <v>86</v>
      </c>
      <c r="D20" s="16" t="str">
        <f>VLOOKUP(C20,Materiales!C5:E102,2,FALSE)</f>
        <v>BULTO</v>
      </c>
      <c r="E20" s="21">
        <v>8.6999999999999993</v>
      </c>
      <c r="F20" s="57">
        <f>VLOOKUP(C20,a,3,FALSE)</f>
        <v>0</v>
      </c>
      <c r="G20" s="23">
        <f>E20*F20</f>
        <v>0</v>
      </c>
      <c r="H20" s="139"/>
    </row>
    <row r="21" spans="2:8">
      <c r="B21" s="16"/>
      <c r="C21" s="27" t="s">
        <v>72</v>
      </c>
      <c r="D21" s="16" t="str">
        <f>VLOOKUP(C21,Materiales!C6:E103,2,FALSE)</f>
        <v>m³</v>
      </c>
      <c r="E21" s="21">
        <v>1.2</v>
      </c>
      <c r="F21" s="57">
        <f>VLOOKUP(C21,a,3,FALSE)</f>
        <v>0</v>
      </c>
      <c r="G21" s="23">
        <f t="shared" ref="G21:G23" si="0">E21*F21</f>
        <v>0</v>
      </c>
      <c r="H21" s="139"/>
    </row>
    <row r="22" spans="2:8">
      <c r="B22" s="16"/>
      <c r="C22" s="27"/>
      <c r="D22" s="16"/>
      <c r="E22" s="21"/>
      <c r="F22" s="22">
        <v>0</v>
      </c>
      <c r="G22" s="23">
        <f t="shared" si="0"/>
        <v>0</v>
      </c>
      <c r="H22" s="139"/>
    </row>
    <row r="23" spans="2:8" ht="15.75" thickBot="1">
      <c r="B23" s="2"/>
      <c r="C23" s="27"/>
      <c r="D23" s="2"/>
      <c r="E23" s="29"/>
      <c r="F23" s="22">
        <v>0</v>
      </c>
      <c r="G23" s="23">
        <f t="shared" si="0"/>
        <v>0</v>
      </c>
      <c r="H23" s="139"/>
    </row>
    <row r="24" spans="2:8" ht="15.75" thickBot="1">
      <c r="B24" s="13"/>
      <c r="C24" s="13"/>
      <c r="D24" s="13"/>
      <c r="E24" s="13"/>
      <c r="F24" s="9" t="s">
        <v>189</v>
      </c>
      <c r="G24" s="10">
        <f>G20+G21+G22+G23</f>
        <v>0</v>
      </c>
      <c r="H24" s="139"/>
    </row>
    <row r="25" spans="2:8">
      <c r="B25" s="11"/>
      <c r="C25" s="11"/>
      <c r="D25" s="11"/>
      <c r="E25" s="11"/>
      <c r="F25" s="12"/>
      <c r="G25" s="12"/>
      <c r="H25" s="139"/>
    </row>
    <row r="26" spans="2:8">
      <c r="B26" s="131" t="s">
        <v>194</v>
      </c>
      <c r="C26" s="131"/>
      <c r="D26" s="14"/>
      <c r="E26" s="14"/>
      <c r="F26" s="14"/>
      <c r="G26" s="14"/>
      <c r="H26" s="139"/>
    </row>
    <row r="27" spans="2:8">
      <c r="B27" s="19" t="s">
        <v>191</v>
      </c>
      <c r="C27" s="28" t="s">
        <v>178</v>
      </c>
      <c r="D27" s="18" t="s">
        <v>63</v>
      </c>
      <c r="E27" s="18" t="s">
        <v>195</v>
      </c>
      <c r="F27" s="15" t="s">
        <v>196</v>
      </c>
      <c r="G27" s="15" t="s">
        <v>193</v>
      </c>
      <c r="H27" s="139"/>
    </row>
    <row r="28" spans="2:8">
      <c r="B28" s="3"/>
      <c r="C28" s="27"/>
      <c r="D28" s="24"/>
      <c r="E28" s="24">
        <v>0</v>
      </c>
      <c r="F28" s="30">
        <f>IF(E28=0,0,F13)</f>
        <v>0</v>
      </c>
      <c r="G28" s="24">
        <f t="shared" ref="G28" si="1">IF(F28=0,0,E28/F28)</f>
        <v>0</v>
      </c>
      <c r="H28" s="139"/>
    </row>
    <row r="29" spans="2:8">
      <c r="B29" s="3"/>
      <c r="C29" s="16"/>
      <c r="D29" s="24"/>
      <c r="E29" s="24"/>
      <c r="F29" s="30"/>
      <c r="G29" s="24"/>
      <c r="H29" s="139"/>
    </row>
    <row r="30" spans="2:8" ht="15.75" thickBot="1">
      <c r="B30" s="3"/>
      <c r="C30" s="16"/>
      <c r="D30" s="24"/>
      <c r="E30" s="24"/>
      <c r="F30" s="30"/>
      <c r="G30" s="24"/>
      <c r="H30" s="139"/>
    </row>
    <row r="31" spans="2:8" ht="15.75" thickBot="1">
      <c r="B31" s="11"/>
      <c r="C31" s="11"/>
      <c r="D31" s="11"/>
      <c r="E31" s="11"/>
      <c r="F31" s="9" t="s">
        <v>189</v>
      </c>
      <c r="G31" s="10">
        <f>SUM(G28:G30)</f>
        <v>0</v>
      </c>
      <c r="H31" s="139"/>
    </row>
    <row r="32" spans="2:8" ht="15.75" thickBot="1">
      <c r="B32" s="11"/>
      <c r="C32" s="11"/>
      <c r="D32" s="11"/>
      <c r="E32" s="138"/>
      <c r="F32" s="138"/>
      <c r="G32" s="138"/>
      <c r="H32" s="139"/>
    </row>
    <row r="33" spans="2:8" ht="24" thickBot="1">
      <c r="B33" s="11"/>
      <c r="C33" s="11"/>
      <c r="D33" s="11"/>
      <c r="E33" s="120" t="s">
        <v>197</v>
      </c>
      <c r="F33" s="121"/>
      <c r="G33" s="58">
        <f>G16+G24+G31</f>
        <v>0</v>
      </c>
      <c r="H33" s="139"/>
    </row>
    <row r="34" spans="2:8">
      <c r="B34" s="11"/>
      <c r="C34" s="11"/>
      <c r="D34" s="11"/>
      <c r="E34" s="143"/>
      <c r="F34" s="143"/>
      <c r="G34" s="143"/>
      <c r="H34" s="139"/>
    </row>
    <row r="35" spans="2:8">
      <c r="B35" s="11"/>
      <c r="C35" s="11"/>
      <c r="D35" s="11"/>
      <c r="E35" s="11"/>
      <c r="F35" s="11"/>
      <c r="G35" s="11"/>
    </row>
    <row r="36" spans="2:8" ht="15.75" thickBot="1">
      <c r="B36" s="11"/>
      <c r="C36" s="11"/>
      <c r="D36" s="11"/>
      <c r="E36" s="11"/>
      <c r="F36" s="11"/>
      <c r="G36" s="11"/>
    </row>
    <row r="37" spans="2:8">
      <c r="B37" s="4" t="s">
        <v>61</v>
      </c>
      <c r="C37" s="122" t="s">
        <v>178</v>
      </c>
      <c r="D37" s="123"/>
      <c r="E37" s="124"/>
      <c r="F37" s="5" t="s">
        <v>63</v>
      </c>
      <c r="G37" s="6" t="s">
        <v>179</v>
      </c>
    </row>
    <row r="38" spans="2:8" ht="19.5" thickBot="1">
      <c r="B38" s="8"/>
      <c r="C38" s="125" t="s">
        <v>198</v>
      </c>
      <c r="D38" s="126"/>
      <c r="E38" s="127"/>
      <c r="F38" s="25" t="s">
        <v>180</v>
      </c>
      <c r="G38" s="7"/>
    </row>
    <row r="39" spans="2:8">
      <c r="B39" s="12"/>
      <c r="C39" s="12"/>
      <c r="D39" s="12"/>
      <c r="E39" s="12"/>
      <c r="F39" s="12"/>
      <c r="G39" s="12"/>
    </row>
    <row r="40" spans="2:8">
      <c r="B40" s="11"/>
      <c r="C40" s="11"/>
      <c r="D40" s="128"/>
      <c r="E40" s="118"/>
      <c r="F40" s="118"/>
      <c r="G40" s="118"/>
    </row>
    <row r="41" spans="2:8" ht="15.75" thickBot="1">
      <c r="B41" s="130" t="s">
        <v>181</v>
      </c>
      <c r="C41" s="130"/>
      <c r="D41" s="129"/>
      <c r="E41" s="119"/>
      <c r="F41" s="119"/>
      <c r="G41" s="119"/>
    </row>
    <row r="42" spans="2:8">
      <c r="B42" s="19" t="s">
        <v>182</v>
      </c>
      <c r="C42" s="26" t="s">
        <v>52</v>
      </c>
      <c r="D42" s="18" t="s">
        <v>63</v>
      </c>
      <c r="E42" s="18" t="s">
        <v>183</v>
      </c>
      <c r="F42" s="18" t="s">
        <v>184</v>
      </c>
      <c r="G42" s="18" t="s">
        <v>185</v>
      </c>
    </row>
    <row r="43" spans="2:8">
      <c r="B43" s="3"/>
      <c r="C43" s="27" t="s">
        <v>54</v>
      </c>
      <c r="D43" s="20" t="s">
        <v>186</v>
      </c>
      <c r="E43" s="20">
        <f>VLOOKUP(C43,mo,2,FALSE)</f>
        <v>0</v>
      </c>
      <c r="F43" s="21"/>
      <c r="G43" s="20">
        <f>IF(E43=0,0,E43/F43)</f>
        <v>0</v>
      </c>
    </row>
    <row r="44" spans="2:8">
      <c r="B44" s="3"/>
      <c r="C44" s="27"/>
      <c r="D44" s="20" t="s">
        <v>187</v>
      </c>
      <c r="E44" s="20" t="s">
        <v>188</v>
      </c>
      <c r="F44" s="21"/>
      <c r="G44" s="20">
        <f>G43*F44/100</f>
        <v>0</v>
      </c>
    </row>
    <row r="45" spans="2:8" ht="15.75" thickBot="1">
      <c r="B45" s="3"/>
      <c r="C45" s="27"/>
      <c r="D45" s="20"/>
      <c r="E45" s="20"/>
      <c r="F45" s="21"/>
      <c r="G45" s="20"/>
    </row>
    <row r="46" spans="2:8" ht="15.75" thickBot="1">
      <c r="B46" s="13"/>
      <c r="C46" s="13"/>
      <c r="D46" s="13"/>
      <c r="E46" s="13"/>
      <c r="F46" s="9" t="s">
        <v>189</v>
      </c>
      <c r="G46" s="10">
        <f>G43+G44+G45</f>
        <v>0</v>
      </c>
    </row>
    <row r="47" spans="2:8">
      <c r="B47" s="11"/>
      <c r="C47" s="11"/>
      <c r="D47" s="11"/>
      <c r="E47" s="11"/>
      <c r="F47" s="12"/>
      <c r="G47" s="12"/>
    </row>
    <row r="48" spans="2:8">
      <c r="B48" s="131" t="s">
        <v>190</v>
      </c>
      <c r="C48" s="131"/>
      <c r="D48" s="14"/>
      <c r="E48" s="14"/>
      <c r="F48" s="14"/>
      <c r="G48" s="14"/>
    </row>
    <row r="49" spans="2:7">
      <c r="B49" s="17" t="s">
        <v>191</v>
      </c>
      <c r="C49" s="28" t="s">
        <v>178</v>
      </c>
      <c r="D49" s="15" t="s">
        <v>63</v>
      </c>
      <c r="E49" s="15" t="s">
        <v>184</v>
      </c>
      <c r="F49" s="15" t="s">
        <v>192</v>
      </c>
      <c r="G49" s="15" t="s">
        <v>193</v>
      </c>
    </row>
    <row r="50" spans="2:7">
      <c r="B50" s="16"/>
      <c r="C50" s="27" t="s">
        <v>86</v>
      </c>
      <c r="D50" s="16" t="str">
        <f>VLOOKUP(C50,Materiales!C5:E102,2,FALSE)</f>
        <v>BULTO</v>
      </c>
      <c r="E50" s="21">
        <v>11.05</v>
      </c>
      <c r="F50" s="57">
        <f>VLOOKUP(C50,a,3,FALSE)</f>
        <v>0</v>
      </c>
      <c r="G50" s="23">
        <f>E50*F50</f>
        <v>0</v>
      </c>
    </row>
    <row r="51" spans="2:7">
      <c r="B51" s="16"/>
      <c r="C51" s="27" t="s">
        <v>72</v>
      </c>
      <c r="D51" s="16" t="str">
        <f>VLOOKUP(C51,Materiales!C6:E103,2,FALSE)</f>
        <v>m³</v>
      </c>
      <c r="E51" s="21">
        <v>1.1499999999999999</v>
      </c>
      <c r="F51" s="57">
        <f>VLOOKUP(C51,a,3,FALSE)</f>
        <v>0</v>
      </c>
      <c r="G51" s="23">
        <f t="shared" ref="G51:G52" si="2">E51*F51</f>
        <v>0</v>
      </c>
    </row>
    <row r="52" spans="2:7">
      <c r="B52" s="16"/>
      <c r="C52" s="27" t="s">
        <v>109</v>
      </c>
      <c r="D52" s="16" t="str">
        <f>VLOOKUP(C52,Materiales!C7:E104,2,FALSE)</f>
        <v>Kg</v>
      </c>
      <c r="E52" s="21">
        <v>12</v>
      </c>
      <c r="F52" s="57">
        <f>VLOOKUP(C52,a,3,FALSE)</f>
        <v>0</v>
      </c>
      <c r="G52" s="23">
        <f t="shared" si="2"/>
        <v>0</v>
      </c>
    </row>
    <row r="53" spans="2:7" ht="15.75" thickBot="1">
      <c r="B53" s="2"/>
      <c r="C53" s="27"/>
      <c r="D53" s="2"/>
      <c r="E53" s="29"/>
      <c r="F53" s="22"/>
      <c r="G53" s="23"/>
    </row>
    <row r="54" spans="2:7" ht="15.75" thickBot="1">
      <c r="B54" s="13"/>
      <c r="C54" s="13"/>
      <c r="D54" s="13"/>
      <c r="E54" s="13"/>
      <c r="F54" s="9" t="s">
        <v>189</v>
      </c>
      <c r="G54" s="10">
        <f>G50+G51+G52+G53</f>
        <v>0</v>
      </c>
    </row>
    <row r="55" spans="2:7">
      <c r="B55" s="11"/>
      <c r="C55" s="11"/>
      <c r="D55" s="11"/>
      <c r="E55" s="11"/>
      <c r="F55" s="12"/>
      <c r="G55" s="12"/>
    </row>
    <row r="56" spans="2:7">
      <c r="B56" s="131" t="s">
        <v>194</v>
      </c>
      <c r="C56" s="131"/>
      <c r="D56" s="14"/>
      <c r="E56" s="14"/>
      <c r="F56" s="14"/>
      <c r="G56" s="14"/>
    </row>
    <row r="57" spans="2:7">
      <c r="B57" s="19" t="s">
        <v>191</v>
      </c>
      <c r="C57" s="28" t="s">
        <v>178</v>
      </c>
      <c r="D57" s="18" t="s">
        <v>63</v>
      </c>
      <c r="E57" s="18" t="s">
        <v>195</v>
      </c>
      <c r="F57" s="15" t="s">
        <v>196</v>
      </c>
      <c r="G57" s="15" t="s">
        <v>193</v>
      </c>
    </row>
    <row r="58" spans="2:7">
      <c r="B58" s="3"/>
      <c r="C58" s="27"/>
      <c r="D58" s="24"/>
      <c r="E58" s="24">
        <v>0</v>
      </c>
      <c r="F58" s="30">
        <f>IF(E58=0,0,F43)</f>
        <v>0</v>
      </c>
      <c r="G58" s="24">
        <f t="shared" ref="G58" si="3">IF(F58=0,0,E58/F58)</f>
        <v>0</v>
      </c>
    </row>
    <row r="59" spans="2:7">
      <c r="B59" s="3"/>
      <c r="C59" s="16"/>
      <c r="D59" s="24"/>
      <c r="E59" s="24"/>
      <c r="F59" s="30"/>
      <c r="G59" s="24"/>
    </row>
    <row r="60" spans="2:7" ht="15.75" thickBot="1">
      <c r="B60" s="3"/>
      <c r="C60" s="16"/>
      <c r="D60" s="24"/>
      <c r="E60" s="24"/>
      <c r="F60" s="30"/>
      <c r="G60" s="24"/>
    </row>
    <row r="61" spans="2:7" ht="15.75" thickBot="1">
      <c r="B61" s="11"/>
      <c r="C61" s="11"/>
      <c r="D61" s="11"/>
      <c r="E61" s="11"/>
      <c r="F61" s="9" t="s">
        <v>189</v>
      </c>
      <c r="G61" s="10">
        <f>G58+G59+G60</f>
        <v>0</v>
      </c>
    </row>
    <row r="62" spans="2:7" ht="15.75" thickBot="1">
      <c r="B62" s="11"/>
      <c r="C62" s="11"/>
      <c r="D62" s="11"/>
      <c r="E62" s="138"/>
      <c r="F62" s="138"/>
      <c r="G62" s="138"/>
    </row>
    <row r="63" spans="2:7" ht="24" thickBot="1">
      <c r="B63" s="11"/>
      <c r="C63" s="11"/>
      <c r="D63" s="11"/>
      <c r="E63" s="120" t="s">
        <v>197</v>
      </c>
      <c r="F63" s="121"/>
      <c r="G63" s="58">
        <f>G46+G54+G61</f>
        <v>0</v>
      </c>
    </row>
    <row r="64" spans="2:7">
      <c r="B64" s="11"/>
      <c r="C64" s="11"/>
      <c r="D64" s="11"/>
      <c r="E64" s="117"/>
      <c r="F64" s="117"/>
      <c r="G64" s="117"/>
    </row>
    <row r="65" spans="2:7">
      <c r="B65" s="11"/>
      <c r="C65" s="11"/>
      <c r="D65" s="11"/>
      <c r="E65" s="11"/>
      <c r="F65" s="11"/>
      <c r="G65" s="11"/>
    </row>
    <row r="66" spans="2:7" ht="15.75" thickBot="1">
      <c r="B66" s="11"/>
      <c r="C66" s="11"/>
      <c r="D66" s="11"/>
      <c r="E66" s="11"/>
      <c r="F66" s="11"/>
      <c r="G66" s="11"/>
    </row>
    <row r="67" spans="2:7">
      <c r="B67" s="4" t="s">
        <v>61</v>
      </c>
      <c r="C67" s="122" t="s">
        <v>178</v>
      </c>
      <c r="D67" s="123"/>
      <c r="E67" s="124"/>
      <c r="F67" s="5" t="s">
        <v>63</v>
      </c>
      <c r="G67" s="6" t="s">
        <v>179</v>
      </c>
    </row>
    <row r="68" spans="2:7" ht="19.5" thickBot="1">
      <c r="B68" s="8"/>
      <c r="C68" s="125" t="s">
        <v>199</v>
      </c>
      <c r="D68" s="126"/>
      <c r="E68" s="127"/>
      <c r="F68" s="25" t="s">
        <v>180</v>
      </c>
      <c r="G68" s="7"/>
    </row>
    <row r="69" spans="2:7">
      <c r="B69" s="12"/>
      <c r="C69" s="12"/>
      <c r="D69" s="12"/>
      <c r="E69" s="12"/>
      <c r="F69" s="12"/>
      <c r="G69" s="12"/>
    </row>
    <row r="70" spans="2:7">
      <c r="B70" s="11"/>
      <c r="C70" s="11"/>
      <c r="D70" s="128"/>
      <c r="E70" s="136"/>
      <c r="F70" s="136"/>
      <c r="G70" s="136"/>
    </row>
    <row r="71" spans="2:7" ht="15.75" thickBot="1">
      <c r="B71" s="130" t="s">
        <v>181</v>
      </c>
      <c r="C71" s="130"/>
      <c r="D71" s="129"/>
      <c r="E71" s="137"/>
      <c r="F71" s="137"/>
      <c r="G71" s="137"/>
    </row>
    <row r="72" spans="2:7">
      <c r="B72" s="19" t="s">
        <v>182</v>
      </c>
      <c r="C72" s="26" t="s">
        <v>52</v>
      </c>
      <c r="D72" s="18" t="s">
        <v>63</v>
      </c>
      <c r="E72" s="18" t="s">
        <v>183</v>
      </c>
      <c r="F72" s="18" t="s">
        <v>184</v>
      </c>
      <c r="G72" s="18" t="s">
        <v>185</v>
      </c>
    </row>
    <row r="73" spans="2:7">
      <c r="B73" s="3"/>
      <c r="C73" s="27" t="s">
        <v>54</v>
      </c>
      <c r="D73" s="20" t="s">
        <v>186</v>
      </c>
      <c r="E73" s="20">
        <f>VLOOKUP(C73,mo,2,FALSE)</f>
        <v>0</v>
      </c>
      <c r="F73" s="21"/>
      <c r="G73" s="20">
        <f>IF(E73=0,0,E73/F73)</f>
        <v>0</v>
      </c>
    </row>
    <row r="74" spans="2:7">
      <c r="B74" s="3"/>
      <c r="C74" s="27"/>
      <c r="D74" s="20" t="s">
        <v>187</v>
      </c>
      <c r="E74" s="20" t="s">
        <v>188</v>
      </c>
      <c r="F74" s="21"/>
      <c r="G74" s="20">
        <f>G73*F74/100</f>
        <v>0</v>
      </c>
    </row>
    <row r="75" spans="2:7" ht="15.75" thickBot="1">
      <c r="B75" s="3"/>
      <c r="C75" s="27"/>
      <c r="D75" s="20"/>
      <c r="E75" s="20"/>
      <c r="F75" s="21"/>
      <c r="G75" s="20"/>
    </row>
    <row r="76" spans="2:7" ht="15.75" thickBot="1">
      <c r="B76" s="13"/>
      <c r="C76" s="13"/>
      <c r="D76" s="13"/>
      <c r="E76" s="13"/>
      <c r="F76" s="9" t="s">
        <v>189</v>
      </c>
      <c r="G76" s="10">
        <f>G73+G74+G75</f>
        <v>0</v>
      </c>
    </row>
    <row r="77" spans="2:7">
      <c r="B77" s="11"/>
      <c r="C77" s="11"/>
      <c r="D77" s="11"/>
      <c r="E77" s="11"/>
      <c r="F77" s="12"/>
      <c r="G77" s="12"/>
    </row>
    <row r="78" spans="2:7">
      <c r="B78" s="131" t="s">
        <v>190</v>
      </c>
      <c r="C78" s="131"/>
      <c r="D78" s="14"/>
      <c r="E78" s="14"/>
      <c r="F78" s="14"/>
      <c r="G78" s="14"/>
    </row>
    <row r="79" spans="2:7">
      <c r="B79" s="17" t="s">
        <v>191</v>
      </c>
      <c r="C79" s="28" t="s">
        <v>178</v>
      </c>
      <c r="D79" s="15" t="s">
        <v>63</v>
      </c>
      <c r="E79" s="15" t="s">
        <v>184</v>
      </c>
      <c r="F79" s="15" t="s">
        <v>192</v>
      </c>
      <c r="G79" s="15" t="s">
        <v>193</v>
      </c>
    </row>
    <row r="80" spans="2:7">
      <c r="B80" s="16"/>
      <c r="C80" s="27" t="s">
        <v>86</v>
      </c>
      <c r="D80" s="16" t="str">
        <f>VLOOKUP(C80,Materiales!C5:E102,2,FALSE)</f>
        <v>BULTO</v>
      </c>
      <c r="E80" s="21">
        <v>7.65</v>
      </c>
      <c r="F80" s="57">
        <f>VLOOKUP(C80,a,3,FALSE)</f>
        <v>0</v>
      </c>
      <c r="G80" s="23">
        <f>E80*F80</f>
        <v>0</v>
      </c>
    </row>
    <row r="81" spans="2:7">
      <c r="B81" s="16"/>
      <c r="C81" s="27" t="s">
        <v>72</v>
      </c>
      <c r="D81" s="16" t="str">
        <f>VLOOKUP(C81,Materiales!C6:E103,2,FALSE)</f>
        <v>m³</v>
      </c>
      <c r="E81" s="21">
        <v>0.55000000000000004</v>
      </c>
      <c r="F81" s="57">
        <f>VLOOKUP(C81,a,3,FALSE)</f>
        <v>0</v>
      </c>
      <c r="G81" s="23">
        <f t="shared" ref="G81:G82" si="4">E81*F81</f>
        <v>0</v>
      </c>
    </row>
    <row r="82" spans="2:7">
      <c r="B82" s="16"/>
      <c r="C82" s="27" t="s">
        <v>150</v>
      </c>
      <c r="D82" s="16" t="str">
        <f>VLOOKUP(C82,Materiales!C7:E104,2,FALSE)</f>
        <v>m³</v>
      </c>
      <c r="E82" s="21">
        <v>0.95</v>
      </c>
      <c r="F82" s="57">
        <f>VLOOKUP(C82,a,3,FALSE)</f>
        <v>0</v>
      </c>
      <c r="G82" s="23">
        <f t="shared" si="4"/>
        <v>0</v>
      </c>
    </row>
    <row r="83" spans="2:7" ht="15.75" thickBot="1">
      <c r="B83" s="2"/>
      <c r="C83" s="27"/>
      <c r="D83" s="2"/>
      <c r="E83" s="29"/>
      <c r="F83" s="22"/>
      <c r="G83" s="23"/>
    </row>
    <row r="84" spans="2:7" ht="15.75" thickBot="1">
      <c r="B84" s="13"/>
      <c r="C84" s="13"/>
      <c r="D84" s="13"/>
      <c r="E84" s="13"/>
      <c r="F84" s="9" t="s">
        <v>189</v>
      </c>
      <c r="G84" s="10">
        <f>G80+G81+G82+G83</f>
        <v>0</v>
      </c>
    </row>
    <row r="85" spans="2:7">
      <c r="B85" s="11"/>
      <c r="C85" s="11"/>
      <c r="D85" s="11"/>
      <c r="E85" s="11"/>
      <c r="F85" s="12"/>
      <c r="G85" s="12"/>
    </row>
    <row r="86" spans="2:7">
      <c r="B86" s="131" t="s">
        <v>194</v>
      </c>
      <c r="C86" s="131"/>
      <c r="D86" s="14"/>
      <c r="E86" s="14"/>
      <c r="F86" s="14"/>
      <c r="G86" s="14"/>
    </row>
    <row r="87" spans="2:7">
      <c r="B87" s="19" t="s">
        <v>191</v>
      </c>
      <c r="C87" s="28" t="s">
        <v>178</v>
      </c>
      <c r="D87" s="18" t="s">
        <v>63</v>
      </c>
      <c r="E87" s="18" t="s">
        <v>195</v>
      </c>
      <c r="F87" s="15" t="s">
        <v>196</v>
      </c>
      <c r="G87" s="15" t="s">
        <v>193</v>
      </c>
    </row>
    <row r="88" spans="2:7">
      <c r="B88" s="3"/>
      <c r="C88" s="27"/>
      <c r="D88" s="24"/>
      <c r="E88" s="24">
        <v>0</v>
      </c>
      <c r="F88" s="30">
        <f>IF(E88=0,0,F73)</f>
        <v>0</v>
      </c>
      <c r="G88" s="24">
        <f t="shared" ref="G88" si="5">IF(F88=0,0,E88/F88)</f>
        <v>0</v>
      </c>
    </row>
    <row r="89" spans="2:7">
      <c r="B89" s="3"/>
      <c r="C89" s="16"/>
      <c r="D89" s="24"/>
      <c r="E89" s="24"/>
      <c r="F89" s="30"/>
      <c r="G89" s="24"/>
    </row>
    <row r="90" spans="2:7" ht="15.75" thickBot="1">
      <c r="B90" s="3"/>
      <c r="C90" s="16"/>
      <c r="D90" s="24"/>
      <c r="E90" s="24"/>
      <c r="F90" s="30"/>
      <c r="G90" s="24"/>
    </row>
    <row r="91" spans="2:7" ht="15.75" thickBot="1">
      <c r="B91" s="11"/>
      <c r="C91" s="11"/>
      <c r="D91" s="11"/>
      <c r="E91" s="11"/>
      <c r="F91" s="9" t="s">
        <v>189</v>
      </c>
      <c r="G91" s="10">
        <f>G88+G89+G90</f>
        <v>0</v>
      </c>
    </row>
    <row r="92" spans="2:7" ht="15.75" thickBot="1">
      <c r="B92" s="11"/>
      <c r="C92" s="11"/>
      <c r="D92" s="11"/>
      <c r="E92" s="135"/>
      <c r="F92" s="135"/>
      <c r="G92" s="135"/>
    </row>
    <row r="93" spans="2:7" ht="24" thickBot="1">
      <c r="B93" s="11"/>
      <c r="C93" s="11"/>
      <c r="D93" s="11"/>
      <c r="E93" s="120" t="s">
        <v>197</v>
      </c>
      <c r="F93" s="121"/>
      <c r="G93" s="58">
        <f>G76+G84+G91</f>
        <v>0</v>
      </c>
    </row>
    <row r="94" spans="2:7">
      <c r="B94" s="11"/>
      <c r="C94" s="11"/>
      <c r="D94" s="11"/>
      <c r="E94" s="117"/>
      <c r="F94" s="117"/>
      <c r="G94" s="117"/>
    </row>
    <row r="95" spans="2:7">
      <c r="B95" s="11"/>
      <c r="C95" s="11"/>
      <c r="D95" s="11"/>
      <c r="E95" s="11"/>
      <c r="F95" s="11"/>
      <c r="G95" s="11"/>
    </row>
    <row r="96" spans="2:7" ht="15.75" thickBot="1">
      <c r="B96" s="11"/>
      <c r="C96" s="11"/>
      <c r="D96" s="11"/>
      <c r="E96" s="11"/>
      <c r="F96" s="11"/>
      <c r="G96" s="11"/>
    </row>
    <row r="97" spans="2:7">
      <c r="B97" s="4" t="s">
        <v>61</v>
      </c>
      <c r="C97" s="122" t="s">
        <v>178</v>
      </c>
      <c r="D97" s="123"/>
      <c r="E97" s="124"/>
      <c r="F97" s="5" t="s">
        <v>63</v>
      </c>
      <c r="G97" s="6" t="s">
        <v>179</v>
      </c>
    </row>
    <row r="98" spans="2:7" ht="19.5" thickBot="1">
      <c r="B98" s="8"/>
      <c r="C98" s="125" t="s">
        <v>165</v>
      </c>
      <c r="D98" s="126"/>
      <c r="E98" s="127"/>
      <c r="F98" s="25" t="s">
        <v>180</v>
      </c>
      <c r="G98" s="7"/>
    </row>
    <row r="99" spans="2:7">
      <c r="B99" s="12"/>
      <c r="C99" s="12"/>
      <c r="D99" s="12"/>
      <c r="E99" s="12"/>
      <c r="F99" s="12"/>
      <c r="G99" s="12"/>
    </row>
    <row r="100" spans="2:7">
      <c r="B100" s="11"/>
      <c r="C100" s="11"/>
      <c r="D100" s="128"/>
      <c r="E100" s="118"/>
      <c r="F100" s="118"/>
      <c r="G100" s="118"/>
    </row>
    <row r="101" spans="2:7" ht="15.75" thickBot="1">
      <c r="B101" s="130" t="s">
        <v>181</v>
      </c>
      <c r="C101" s="130"/>
      <c r="D101" s="129"/>
      <c r="E101" s="119"/>
      <c r="F101" s="119"/>
      <c r="G101" s="119"/>
    </row>
    <row r="102" spans="2:7">
      <c r="B102" s="19" t="s">
        <v>182</v>
      </c>
      <c r="C102" s="26" t="s">
        <v>52</v>
      </c>
      <c r="D102" s="18" t="s">
        <v>63</v>
      </c>
      <c r="E102" s="18" t="s">
        <v>183</v>
      </c>
      <c r="F102" s="18" t="s">
        <v>184</v>
      </c>
      <c r="G102" s="18" t="s">
        <v>185</v>
      </c>
    </row>
    <row r="103" spans="2:7">
      <c r="B103" s="3"/>
      <c r="C103" s="27" t="s">
        <v>54</v>
      </c>
      <c r="D103" s="20" t="s">
        <v>186</v>
      </c>
      <c r="E103" s="20">
        <f>VLOOKUP(C103,mo,2,FALSE)</f>
        <v>0</v>
      </c>
      <c r="F103" s="21"/>
      <c r="G103" s="20">
        <f>IF(E103=0,0,E103/F103)</f>
        <v>0</v>
      </c>
    </row>
    <row r="104" spans="2:7">
      <c r="B104" s="3"/>
      <c r="C104" s="27"/>
      <c r="D104" s="20" t="s">
        <v>187</v>
      </c>
      <c r="E104" s="20" t="s">
        <v>188</v>
      </c>
      <c r="F104" s="21"/>
      <c r="G104" s="20">
        <f>G103*F104/100</f>
        <v>0</v>
      </c>
    </row>
    <row r="105" spans="2:7" ht="15.75" thickBot="1">
      <c r="B105" s="3"/>
      <c r="C105" s="27"/>
      <c r="D105" s="20"/>
      <c r="E105" s="20"/>
      <c r="F105" s="21"/>
      <c r="G105" s="20"/>
    </row>
    <row r="106" spans="2:7" ht="15.75" thickBot="1">
      <c r="B106" s="13"/>
      <c r="C106" s="13"/>
      <c r="D106" s="13"/>
      <c r="E106" s="13"/>
      <c r="F106" s="9" t="s">
        <v>189</v>
      </c>
      <c r="G106" s="10">
        <f>G103+G104+G105</f>
        <v>0</v>
      </c>
    </row>
    <row r="107" spans="2:7">
      <c r="B107" s="11"/>
      <c r="C107" s="11"/>
      <c r="D107" s="11"/>
      <c r="E107" s="11"/>
      <c r="F107" s="12"/>
      <c r="G107" s="12"/>
    </row>
    <row r="108" spans="2:7">
      <c r="B108" s="131" t="s">
        <v>190</v>
      </c>
      <c r="C108" s="131"/>
      <c r="D108" s="14"/>
      <c r="E108" s="14"/>
      <c r="F108" s="14"/>
      <c r="G108" s="14"/>
    </row>
    <row r="109" spans="2:7">
      <c r="B109" s="17" t="s">
        <v>191</v>
      </c>
      <c r="C109" s="28" t="s">
        <v>178</v>
      </c>
      <c r="D109" s="15" t="s">
        <v>63</v>
      </c>
      <c r="E109" s="15" t="s">
        <v>184</v>
      </c>
      <c r="F109" s="15" t="s">
        <v>192</v>
      </c>
      <c r="G109" s="15" t="s">
        <v>193</v>
      </c>
    </row>
    <row r="110" spans="2:7">
      <c r="B110" s="16"/>
      <c r="C110" s="27" t="s">
        <v>86</v>
      </c>
      <c r="D110" s="16" t="str">
        <f>VLOOKUP(C110,Materiales!C5:E102,2,FALSE)</f>
        <v>BULTO</v>
      </c>
      <c r="E110" s="21">
        <v>8.82</v>
      </c>
      <c r="F110" s="57">
        <f>VLOOKUP(C110,a,3,FALSE)</f>
        <v>0</v>
      </c>
      <c r="G110" s="23">
        <f>E110*F110</f>
        <v>0</v>
      </c>
    </row>
    <row r="111" spans="2:7">
      <c r="B111" s="16"/>
      <c r="C111" s="27" t="s">
        <v>72</v>
      </c>
      <c r="D111" s="16" t="str">
        <f>VLOOKUP(C111,Materiales!C6:E103,2,FALSE)</f>
        <v>m³</v>
      </c>
      <c r="E111" s="21">
        <v>0.65</v>
      </c>
      <c r="F111" s="57">
        <f>VLOOKUP(C111,a,3,FALSE)</f>
        <v>0</v>
      </c>
      <c r="G111" s="23">
        <f t="shared" ref="G111:G113" si="6">E111*F111</f>
        <v>0</v>
      </c>
    </row>
    <row r="112" spans="2:7">
      <c r="B112" s="16"/>
      <c r="C112" s="27" t="s">
        <v>150</v>
      </c>
      <c r="D112" s="16" t="str">
        <f>VLOOKUP(C112,Materiales!C7:E104,2,FALSE)</f>
        <v>m³</v>
      </c>
      <c r="E112" s="21">
        <v>0.85</v>
      </c>
      <c r="F112" s="57">
        <f>VLOOKUP(C112,a,3,FALSE)</f>
        <v>0</v>
      </c>
      <c r="G112" s="23">
        <f t="shared" si="6"/>
        <v>0</v>
      </c>
    </row>
    <row r="113" spans="2:7" ht="15.75" thickBot="1">
      <c r="B113" s="2"/>
      <c r="C113" s="27"/>
      <c r="D113" s="2"/>
      <c r="E113" s="29"/>
      <c r="F113" s="22">
        <v>0</v>
      </c>
      <c r="G113" s="23">
        <f t="shared" si="6"/>
        <v>0</v>
      </c>
    </row>
    <row r="114" spans="2:7" ht="15.75" thickBot="1">
      <c r="B114" s="13"/>
      <c r="C114" s="13"/>
      <c r="D114" s="13"/>
      <c r="E114" s="13"/>
      <c r="F114" s="9" t="s">
        <v>189</v>
      </c>
      <c r="G114" s="10">
        <f>G110+G111+G112+G113</f>
        <v>0</v>
      </c>
    </row>
    <row r="115" spans="2:7">
      <c r="B115" s="11"/>
      <c r="C115" s="11"/>
      <c r="D115" s="11"/>
      <c r="E115" s="11"/>
      <c r="F115" s="12"/>
      <c r="G115" s="12"/>
    </row>
    <row r="116" spans="2:7">
      <c r="B116" s="131" t="s">
        <v>194</v>
      </c>
      <c r="C116" s="131"/>
      <c r="D116" s="14"/>
      <c r="E116" s="14"/>
      <c r="F116" s="14"/>
      <c r="G116" s="14"/>
    </row>
    <row r="117" spans="2:7">
      <c r="B117" s="19" t="s">
        <v>191</v>
      </c>
      <c r="C117" s="28" t="s">
        <v>178</v>
      </c>
      <c r="D117" s="18" t="s">
        <v>63</v>
      </c>
      <c r="E117" s="18" t="s">
        <v>195</v>
      </c>
      <c r="F117" s="15" t="s">
        <v>196</v>
      </c>
      <c r="G117" s="15" t="s">
        <v>193</v>
      </c>
    </row>
    <row r="118" spans="2:7">
      <c r="B118" s="3"/>
      <c r="C118" s="27"/>
      <c r="D118" s="24"/>
      <c r="E118" s="24"/>
      <c r="F118" s="30">
        <f>IF(E118=0,0,F103)</f>
        <v>0</v>
      </c>
      <c r="G118" s="24">
        <f t="shared" ref="G118" si="7">IF(F118=0,0,E118/F118)</f>
        <v>0</v>
      </c>
    </row>
    <row r="119" spans="2:7">
      <c r="B119" s="3"/>
      <c r="C119" s="16"/>
      <c r="D119" s="24"/>
      <c r="E119" s="24"/>
      <c r="F119" s="30"/>
      <c r="G119" s="24"/>
    </row>
    <row r="120" spans="2:7" ht="15.75" thickBot="1">
      <c r="B120" s="3"/>
      <c r="C120" s="16"/>
      <c r="D120" s="24"/>
      <c r="E120" s="24"/>
      <c r="F120" s="30"/>
      <c r="G120" s="24"/>
    </row>
    <row r="121" spans="2:7" ht="15.75" thickBot="1">
      <c r="B121" s="11"/>
      <c r="C121" s="11"/>
      <c r="D121" s="11"/>
      <c r="E121" s="11"/>
      <c r="F121" s="9" t="s">
        <v>189</v>
      </c>
      <c r="G121" s="10">
        <f>G118+G119+G120</f>
        <v>0</v>
      </c>
    </row>
    <row r="122" spans="2:7" ht="15.75" thickBot="1">
      <c r="B122" s="11"/>
      <c r="C122" s="11"/>
      <c r="D122" s="11"/>
      <c r="E122" s="11"/>
      <c r="F122" s="12"/>
      <c r="G122" s="12"/>
    </row>
    <row r="123" spans="2:7" ht="24" thickBot="1">
      <c r="B123" s="11"/>
      <c r="C123" s="11"/>
      <c r="D123" s="11"/>
      <c r="E123" s="120" t="s">
        <v>197</v>
      </c>
      <c r="F123" s="121"/>
      <c r="G123" s="58">
        <f>G106+G114+G121</f>
        <v>0</v>
      </c>
    </row>
    <row r="124" spans="2:7">
      <c r="B124" s="11"/>
      <c r="C124" s="11"/>
      <c r="D124" s="11"/>
      <c r="E124" s="117"/>
      <c r="F124" s="117"/>
      <c r="G124" s="117"/>
    </row>
    <row r="125" spans="2:7">
      <c r="B125" s="11"/>
      <c r="C125" s="11"/>
      <c r="D125" s="11"/>
      <c r="E125" s="11"/>
      <c r="F125" s="11"/>
      <c r="G125" s="11"/>
    </row>
    <row r="126" spans="2:7" ht="15.75" thickBot="1">
      <c r="B126" s="11"/>
      <c r="C126" s="11"/>
      <c r="D126" s="11"/>
      <c r="E126" s="11"/>
      <c r="F126" s="11"/>
      <c r="G126" s="11"/>
    </row>
    <row r="127" spans="2:7">
      <c r="B127" s="4" t="s">
        <v>61</v>
      </c>
      <c r="C127" s="122" t="s">
        <v>178</v>
      </c>
      <c r="D127" s="123"/>
      <c r="E127" s="124"/>
      <c r="F127" s="5" t="s">
        <v>63</v>
      </c>
      <c r="G127" s="6" t="s">
        <v>179</v>
      </c>
    </row>
    <row r="128" spans="2:7" ht="19.5" thickBot="1">
      <c r="B128" s="8"/>
      <c r="C128" s="125" t="s">
        <v>4</v>
      </c>
      <c r="D128" s="126"/>
      <c r="E128" s="127"/>
      <c r="F128" s="25" t="s">
        <v>200</v>
      </c>
      <c r="G128" s="7">
        <v>65.92</v>
      </c>
    </row>
    <row r="129" spans="2:7">
      <c r="B129" s="12"/>
      <c r="C129" s="12"/>
      <c r="D129" s="12"/>
      <c r="E129" s="12"/>
      <c r="F129" s="12"/>
      <c r="G129" s="12"/>
    </row>
    <row r="130" spans="2:7">
      <c r="B130" s="11"/>
      <c r="C130" s="11"/>
      <c r="D130" s="128"/>
      <c r="E130" s="118"/>
      <c r="F130" s="118"/>
      <c r="G130" s="118"/>
    </row>
    <row r="131" spans="2:7" ht="15.75" thickBot="1">
      <c r="B131" s="130" t="s">
        <v>181</v>
      </c>
      <c r="C131" s="130"/>
      <c r="D131" s="129"/>
      <c r="E131" s="119"/>
      <c r="F131" s="119"/>
      <c r="G131" s="119"/>
    </row>
    <row r="132" spans="2:7">
      <c r="B132" s="19" t="s">
        <v>182</v>
      </c>
      <c r="C132" s="26" t="s">
        <v>52</v>
      </c>
      <c r="D132" s="18" t="s">
        <v>63</v>
      </c>
      <c r="E132" s="18" t="s">
        <v>183</v>
      </c>
      <c r="F132" s="18" t="s">
        <v>184</v>
      </c>
      <c r="G132" s="18" t="s">
        <v>185</v>
      </c>
    </row>
    <row r="133" spans="2:7">
      <c r="B133" s="3"/>
      <c r="C133" s="27" t="s">
        <v>55</v>
      </c>
      <c r="D133" s="20" t="s">
        <v>186</v>
      </c>
      <c r="E133" s="20">
        <f>VLOOKUP(C133,mo,2,FALSE)</f>
        <v>0</v>
      </c>
      <c r="F133" s="21">
        <v>12</v>
      </c>
      <c r="G133" s="55">
        <f>E133/F133</f>
        <v>0</v>
      </c>
    </row>
    <row r="134" spans="2:7">
      <c r="B134" s="3"/>
      <c r="C134" s="27" t="s">
        <v>201</v>
      </c>
      <c r="D134" s="20" t="s">
        <v>187</v>
      </c>
      <c r="E134" s="20" t="s">
        <v>188</v>
      </c>
      <c r="F134" s="21">
        <v>5</v>
      </c>
      <c r="G134" s="56">
        <f>G133*F134/100</f>
        <v>0</v>
      </c>
    </row>
    <row r="135" spans="2:7" ht="15.75" thickBot="1">
      <c r="B135" s="3"/>
      <c r="C135" s="27"/>
      <c r="D135" s="20"/>
      <c r="E135" s="20"/>
      <c r="F135" s="21"/>
      <c r="G135" s="20"/>
    </row>
    <row r="136" spans="2:7" ht="15.75" thickBot="1">
      <c r="B136" s="13"/>
      <c r="C136" s="13"/>
      <c r="D136" s="13"/>
      <c r="E136" s="13"/>
      <c r="F136" s="9" t="s">
        <v>189</v>
      </c>
      <c r="G136" s="10">
        <f>G133+G134+G135</f>
        <v>0</v>
      </c>
    </row>
    <row r="137" spans="2:7">
      <c r="B137" s="11"/>
      <c r="C137" s="11"/>
      <c r="D137" s="11"/>
      <c r="E137" s="11"/>
      <c r="F137" s="12"/>
      <c r="G137" s="12"/>
    </row>
    <row r="138" spans="2:7">
      <c r="B138" s="131" t="s">
        <v>190</v>
      </c>
      <c r="C138" s="131"/>
      <c r="D138" s="14"/>
      <c r="E138" s="14"/>
      <c r="F138" s="14"/>
      <c r="G138" s="14"/>
    </row>
    <row r="139" spans="2:7">
      <c r="B139" s="17" t="s">
        <v>191</v>
      </c>
      <c r="C139" s="28" t="s">
        <v>178</v>
      </c>
      <c r="D139" s="15" t="s">
        <v>63</v>
      </c>
      <c r="E139" s="15" t="s">
        <v>184</v>
      </c>
      <c r="F139" s="15" t="s">
        <v>192</v>
      </c>
      <c r="G139" s="15" t="s">
        <v>193</v>
      </c>
    </row>
    <row r="140" spans="2:7">
      <c r="B140" s="16"/>
      <c r="C140" s="27"/>
      <c r="D140" s="16"/>
      <c r="E140" s="21"/>
      <c r="F140" s="22">
        <f>'[1]LISTADO MATERIALES'!$C$142</f>
        <v>0</v>
      </c>
      <c r="G140" s="23">
        <f>E140*F140</f>
        <v>0</v>
      </c>
    </row>
    <row r="141" spans="2:7">
      <c r="B141" s="16"/>
      <c r="C141" s="27"/>
      <c r="D141" s="16"/>
      <c r="E141" s="21"/>
      <c r="F141" s="22">
        <f>'[1]LISTADO MATERIALES'!$C$141</f>
        <v>0</v>
      </c>
      <c r="G141" s="23">
        <f t="shared" ref="G141:G143" si="8">E141*F141</f>
        <v>0</v>
      </c>
    </row>
    <row r="142" spans="2:7">
      <c r="B142" s="16"/>
      <c r="C142" s="27"/>
      <c r="D142" s="16"/>
      <c r="E142" s="21"/>
      <c r="F142" s="22">
        <f>'[1]LISTADO MATERIALES'!$C$143</f>
        <v>0</v>
      </c>
      <c r="G142" s="23">
        <f t="shared" si="8"/>
        <v>0</v>
      </c>
    </row>
    <row r="143" spans="2:7" ht="15.75" thickBot="1">
      <c r="B143" s="2"/>
      <c r="C143" s="27"/>
      <c r="D143" s="2"/>
      <c r="E143" s="29"/>
      <c r="F143" s="22">
        <v>0</v>
      </c>
      <c r="G143" s="23">
        <f t="shared" si="8"/>
        <v>0</v>
      </c>
    </row>
    <row r="144" spans="2:7" ht="15.75" thickBot="1">
      <c r="B144" s="13"/>
      <c r="C144" s="13"/>
      <c r="D144" s="13"/>
      <c r="E144" s="13"/>
      <c r="F144" s="9" t="s">
        <v>189</v>
      </c>
      <c r="G144" s="10">
        <f>G140+G141+G142+G143</f>
        <v>0</v>
      </c>
    </row>
    <row r="145" spans="2:7">
      <c r="B145" s="11"/>
      <c r="C145" s="11"/>
      <c r="D145" s="11"/>
      <c r="E145" s="11"/>
      <c r="F145" s="12"/>
      <c r="G145" s="12"/>
    </row>
    <row r="146" spans="2:7">
      <c r="B146" s="131" t="s">
        <v>194</v>
      </c>
      <c r="C146" s="131"/>
      <c r="D146" s="14"/>
      <c r="E146" s="14"/>
      <c r="F146" s="14"/>
      <c r="G146" s="14"/>
    </row>
    <row r="147" spans="2:7">
      <c r="B147" s="19" t="s">
        <v>191</v>
      </c>
      <c r="C147" s="28" t="s">
        <v>178</v>
      </c>
      <c r="D147" s="18" t="s">
        <v>63</v>
      </c>
      <c r="E147" s="18" t="s">
        <v>195</v>
      </c>
      <c r="F147" s="15" t="s">
        <v>196</v>
      </c>
      <c r="G147" s="15" t="s">
        <v>193</v>
      </c>
    </row>
    <row r="148" spans="2:7">
      <c r="B148" s="3"/>
      <c r="C148" s="27"/>
      <c r="D148" s="24"/>
      <c r="E148" s="24">
        <v>0</v>
      </c>
      <c r="F148" s="30">
        <f>IF(E148=0,0,F133)</f>
        <v>0</v>
      </c>
      <c r="G148" s="24">
        <f t="shared" ref="G148" si="9">IF(F148=0,0,E148/F148)</f>
        <v>0</v>
      </c>
    </row>
    <row r="149" spans="2:7">
      <c r="B149" s="3"/>
      <c r="C149" s="16"/>
      <c r="D149" s="24"/>
      <c r="E149" s="24"/>
      <c r="F149" s="30"/>
      <c r="G149" s="24"/>
    </row>
    <row r="150" spans="2:7" ht="15.75" thickBot="1">
      <c r="B150" s="3"/>
      <c r="C150" s="16"/>
      <c r="D150" s="24"/>
      <c r="E150" s="24"/>
      <c r="F150" s="30"/>
      <c r="G150" s="24"/>
    </row>
    <row r="151" spans="2:7" ht="15.75" thickBot="1">
      <c r="B151" s="11"/>
      <c r="C151" s="11"/>
      <c r="D151" s="11"/>
      <c r="E151" s="11"/>
      <c r="F151" s="9" t="s">
        <v>189</v>
      </c>
      <c r="G151" s="10">
        <f>G148+G149+G150</f>
        <v>0</v>
      </c>
    </row>
    <row r="152" spans="2:7" ht="15.75" thickBot="1">
      <c r="B152" s="11"/>
      <c r="C152" s="11"/>
      <c r="D152" s="11"/>
      <c r="E152" s="11"/>
      <c r="F152" s="12"/>
      <c r="G152" s="12"/>
    </row>
    <row r="153" spans="2:7" ht="24" thickBot="1">
      <c r="B153" s="11"/>
      <c r="C153" s="11"/>
      <c r="D153" s="11"/>
      <c r="E153" s="120" t="s">
        <v>197</v>
      </c>
      <c r="F153" s="121"/>
      <c r="G153" s="58">
        <f>G136+G144+G151</f>
        <v>0</v>
      </c>
    </row>
    <row r="154" spans="2:7">
      <c r="B154" s="11"/>
      <c r="C154" s="11"/>
      <c r="D154" s="11"/>
      <c r="E154" s="117"/>
      <c r="F154" s="117"/>
      <c r="G154" s="117"/>
    </row>
    <row r="155" spans="2:7">
      <c r="B155" s="11"/>
      <c r="C155" s="11"/>
      <c r="D155" s="11"/>
      <c r="E155" s="11"/>
      <c r="F155" s="11"/>
      <c r="G155" s="11"/>
    </row>
    <row r="156" spans="2:7" ht="15.75" thickBot="1">
      <c r="B156" s="11"/>
      <c r="C156" s="11"/>
      <c r="D156" s="11"/>
      <c r="E156" s="11"/>
      <c r="F156" s="11"/>
      <c r="G156" s="11"/>
    </row>
    <row r="157" spans="2:7">
      <c r="B157" s="4" t="s">
        <v>61</v>
      </c>
      <c r="C157" s="122" t="s">
        <v>178</v>
      </c>
      <c r="D157" s="123"/>
      <c r="E157" s="124"/>
      <c r="F157" s="5" t="s">
        <v>63</v>
      </c>
      <c r="G157" s="6" t="s">
        <v>179</v>
      </c>
    </row>
    <row r="158" spans="2:7" ht="19.5" thickBot="1">
      <c r="B158" s="8"/>
      <c r="C158" s="125" t="s">
        <v>202</v>
      </c>
      <c r="D158" s="126"/>
      <c r="E158" s="127"/>
      <c r="F158" s="25" t="s">
        <v>203</v>
      </c>
      <c r="G158" s="7">
        <v>65.92</v>
      </c>
    </row>
    <row r="159" spans="2:7">
      <c r="B159" s="12"/>
      <c r="C159" s="12"/>
      <c r="D159" s="12"/>
      <c r="E159" s="12"/>
      <c r="F159" s="12"/>
      <c r="G159" s="12"/>
    </row>
    <row r="160" spans="2:7">
      <c r="B160" s="11"/>
      <c r="C160" s="11"/>
      <c r="D160" s="128"/>
      <c r="E160" s="118"/>
      <c r="F160" s="118"/>
      <c r="G160" s="118"/>
    </row>
    <row r="161" spans="2:7" ht="15.75" thickBot="1">
      <c r="B161" s="130" t="s">
        <v>181</v>
      </c>
      <c r="C161" s="130"/>
      <c r="D161" s="129"/>
      <c r="E161" s="119"/>
      <c r="F161" s="119"/>
      <c r="G161" s="119"/>
    </row>
    <row r="162" spans="2:7">
      <c r="B162" s="19" t="s">
        <v>182</v>
      </c>
      <c r="C162" s="26" t="s">
        <v>52</v>
      </c>
      <c r="D162" s="18" t="s">
        <v>63</v>
      </c>
      <c r="E162" s="18" t="s">
        <v>183</v>
      </c>
      <c r="F162" s="18" t="s">
        <v>184</v>
      </c>
      <c r="G162" s="18" t="s">
        <v>185</v>
      </c>
    </row>
    <row r="163" spans="2:7">
      <c r="B163" s="3"/>
      <c r="C163" s="27" t="s">
        <v>57</v>
      </c>
      <c r="D163" s="20" t="s">
        <v>186</v>
      </c>
      <c r="E163" s="20">
        <f>VLOOKUP(C163,mo,2,FALSE)</f>
        <v>0</v>
      </c>
      <c r="F163" s="21">
        <v>12</v>
      </c>
      <c r="G163" s="20">
        <f>IF(E163=0,0,E163/F163)</f>
        <v>0</v>
      </c>
    </row>
    <row r="164" spans="2:7">
      <c r="B164" s="3"/>
      <c r="C164" s="27" t="s">
        <v>201</v>
      </c>
      <c r="D164" s="20" t="s">
        <v>187</v>
      </c>
      <c r="E164" s="20" t="s">
        <v>188</v>
      </c>
      <c r="F164" s="21">
        <v>5</v>
      </c>
      <c r="G164" s="20">
        <f>G163*F164/100</f>
        <v>0</v>
      </c>
    </row>
    <row r="165" spans="2:7" ht="15.75" thickBot="1">
      <c r="B165" s="3"/>
      <c r="C165" s="27"/>
      <c r="D165" s="20"/>
      <c r="E165" s="20"/>
      <c r="F165" s="21"/>
      <c r="G165" s="20"/>
    </row>
    <row r="166" spans="2:7" ht="15.75" thickBot="1">
      <c r="B166" s="13"/>
      <c r="C166" s="13"/>
      <c r="D166" s="13"/>
      <c r="E166" s="13"/>
      <c r="F166" s="9" t="s">
        <v>189</v>
      </c>
      <c r="G166" s="10">
        <f>G163+G164+G165</f>
        <v>0</v>
      </c>
    </row>
    <row r="167" spans="2:7">
      <c r="B167" s="11"/>
      <c r="C167" s="11"/>
      <c r="D167" s="11"/>
      <c r="E167" s="11"/>
      <c r="F167" s="12"/>
      <c r="G167" s="12"/>
    </row>
    <row r="168" spans="2:7">
      <c r="B168" s="131" t="s">
        <v>190</v>
      </c>
      <c r="C168" s="131"/>
      <c r="D168" s="14"/>
      <c r="E168" s="14"/>
      <c r="F168" s="14"/>
      <c r="G168" s="14"/>
    </row>
    <row r="169" spans="2:7">
      <c r="B169" s="17" t="s">
        <v>191</v>
      </c>
      <c r="C169" s="28" t="s">
        <v>178</v>
      </c>
      <c r="D169" s="15" t="s">
        <v>63</v>
      </c>
      <c r="E169" s="15" t="s">
        <v>184</v>
      </c>
      <c r="F169" s="15" t="s">
        <v>192</v>
      </c>
      <c r="G169" s="15" t="s">
        <v>193</v>
      </c>
    </row>
    <row r="170" spans="2:7">
      <c r="B170" s="16"/>
      <c r="C170" s="27" t="s">
        <v>130</v>
      </c>
      <c r="D170" s="16" t="str">
        <f>VLOOKUP(C170,a,2,FALSE)</f>
        <v>UNIDAD</v>
      </c>
      <c r="E170" s="16">
        <v>0.02</v>
      </c>
      <c r="F170" s="57">
        <f>VLOOKUP(C170,a,3,FALSE)</f>
        <v>0</v>
      </c>
      <c r="G170" s="23">
        <f>E170*F170</f>
        <v>0</v>
      </c>
    </row>
    <row r="171" spans="2:7">
      <c r="B171" s="16"/>
      <c r="C171" s="27" t="s">
        <v>156</v>
      </c>
      <c r="D171" s="16" t="str">
        <f>VLOOKUP(C171,a,2,FALSE)</f>
        <v>UNIDAD</v>
      </c>
      <c r="E171" s="16">
        <v>3.5999999999999997E-2</v>
      </c>
      <c r="F171" s="57">
        <f>VLOOKUP(C171,a,3,FALSE)</f>
        <v>0</v>
      </c>
      <c r="G171" s="23">
        <f t="shared" ref="G171" si="10">E171*F171</f>
        <v>0</v>
      </c>
    </row>
    <row r="172" spans="2:7">
      <c r="B172" s="16"/>
      <c r="C172" s="27" t="s">
        <v>108</v>
      </c>
      <c r="D172" s="16" t="str">
        <f>VLOOKUP(C172,a,2,FALSE)</f>
        <v>UNIDAD</v>
      </c>
      <c r="E172" s="16">
        <v>2.5000000000000001E-2</v>
      </c>
      <c r="F172" s="57">
        <f>VLOOKUP(C172,a,3,FALSE)</f>
        <v>0</v>
      </c>
      <c r="G172" s="23">
        <f>E172*F172</f>
        <v>0</v>
      </c>
    </row>
    <row r="173" spans="2:7" ht="15.75" thickBot="1">
      <c r="B173" s="2"/>
      <c r="C173" s="27" t="s">
        <v>140</v>
      </c>
      <c r="D173" s="16" t="str">
        <f>VLOOKUP(C173,a,2,FALSE)</f>
        <v>UNIDAD</v>
      </c>
      <c r="E173" s="2">
        <v>0.1</v>
      </c>
      <c r="F173" s="57">
        <f>VLOOKUP(C173,a,3,FALSE)</f>
        <v>0</v>
      </c>
      <c r="G173" s="23">
        <f>E173*F173</f>
        <v>0</v>
      </c>
    </row>
    <row r="174" spans="2:7" ht="15.75" thickBot="1">
      <c r="B174" s="13"/>
      <c r="C174" s="13"/>
      <c r="D174" s="13"/>
      <c r="E174" s="13"/>
      <c r="F174" s="9" t="s">
        <v>189</v>
      </c>
      <c r="G174" s="10">
        <f>G170+G171+G172+G173</f>
        <v>0</v>
      </c>
    </row>
    <row r="175" spans="2:7">
      <c r="B175" s="11"/>
      <c r="C175" s="11"/>
      <c r="D175" s="11"/>
      <c r="E175" s="11"/>
      <c r="F175" s="12"/>
      <c r="G175" s="12"/>
    </row>
    <row r="176" spans="2:7">
      <c r="B176" s="131" t="s">
        <v>194</v>
      </c>
      <c r="C176" s="131"/>
      <c r="D176" s="14"/>
      <c r="E176" s="14"/>
      <c r="F176" s="14"/>
      <c r="G176" s="14"/>
    </row>
    <row r="177" spans="2:7">
      <c r="B177" s="19" t="s">
        <v>191</v>
      </c>
      <c r="C177" s="28" t="s">
        <v>178</v>
      </c>
      <c r="D177" s="18" t="s">
        <v>63</v>
      </c>
      <c r="E177" s="18" t="s">
        <v>195</v>
      </c>
      <c r="F177" s="15" t="s">
        <v>196</v>
      </c>
      <c r="G177" s="15" t="s">
        <v>193</v>
      </c>
    </row>
    <row r="178" spans="2:7">
      <c r="B178" s="3"/>
      <c r="C178" s="27"/>
      <c r="D178" s="24"/>
      <c r="E178" s="24">
        <v>0</v>
      </c>
      <c r="F178" s="30">
        <f>IF(E178=0,0,F163)</f>
        <v>0</v>
      </c>
      <c r="G178" s="24">
        <f t="shared" ref="G178" si="11">IF(F178=0,0,E178/F178)</f>
        <v>0</v>
      </c>
    </row>
    <row r="179" spans="2:7">
      <c r="B179" s="3"/>
      <c r="C179" s="16"/>
      <c r="D179" s="24"/>
      <c r="E179" s="24"/>
      <c r="F179" s="30"/>
      <c r="G179" s="24"/>
    </row>
    <row r="180" spans="2:7" ht="15.75" thickBot="1">
      <c r="B180" s="3"/>
      <c r="C180" s="16"/>
      <c r="D180" s="24"/>
      <c r="E180" s="24"/>
      <c r="F180" s="30"/>
      <c r="G180" s="24"/>
    </row>
    <row r="181" spans="2:7" ht="15.75" thickBot="1">
      <c r="B181" s="11"/>
      <c r="C181" s="11"/>
      <c r="D181" s="11"/>
      <c r="E181" s="11"/>
      <c r="F181" s="9" t="s">
        <v>189</v>
      </c>
      <c r="G181" s="10">
        <f>G178+G179+G180</f>
        <v>0</v>
      </c>
    </row>
    <row r="182" spans="2:7" ht="15.75" thickBot="1">
      <c r="B182" s="11"/>
      <c r="C182" s="11"/>
      <c r="D182" s="11"/>
      <c r="E182" s="11"/>
      <c r="F182" s="12"/>
      <c r="G182" s="12"/>
    </row>
    <row r="183" spans="2:7" ht="24" thickBot="1">
      <c r="B183" s="11"/>
      <c r="C183" s="11"/>
      <c r="D183" s="11"/>
      <c r="E183" s="120" t="s">
        <v>197</v>
      </c>
      <c r="F183" s="121"/>
      <c r="G183" s="58">
        <f>G166+G174+G181</f>
        <v>0</v>
      </c>
    </row>
    <row r="184" spans="2:7">
      <c r="B184" s="11"/>
      <c r="C184" s="11"/>
      <c r="D184" s="11"/>
      <c r="E184" s="117"/>
      <c r="F184" s="117"/>
      <c r="G184" s="117"/>
    </row>
    <row r="185" spans="2:7">
      <c r="B185" s="11"/>
      <c r="C185" s="11"/>
      <c r="D185" s="11"/>
      <c r="E185" s="11"/>
      <c r="F185" s="11"/>
      <c r="G185" s="11"/>
    </row>
    <row r="186" spans="2:7" ht="15.75" thickBot="1">
      <c r="B186" s="11"/>
      <c r="C186" s="11"/>
      <c r="D186" s="11"/>
      <c r="E186" s="11"/>
      <c r="F186" s="11"/>
      <c r="G186" s="11"/>
    </row>
    <row r="187" spans="2:7">
      <c r="B187" s="4" t="s">
        <v>61</v>
      </c>
      <c r="C187" s="122" t="s">
        <v>178</v>
      </c>
      <c r="D187" s="123"/>
      <c r="E187" s="124"/>
      <c r="F187" s="5" t="s">
        <v>63</v>
      </c>
      <c r="G187" s="6" t="s">
        <v>179</v>
      </c>
    </row>
    <row r="188" spans="2:7" ht="19.5" thickBot="1">
      <c r="B188" s="8"/>
      <c r="C188" s="125" t="s">
        <v>6</v>
      </c>
      <c r="D188" s="126"/>
      <c r="E188" s="127"/>
      <c r="F188" s="25" t="s">
        <v>180</v>
      </c>
      <c r="G188" s="7">
        <v>18.649999999999999</v>
      </c>
    </row>
    <row r="189" spans="2:7">
      <c r="B189" s="12"/>
      <c r="C189" s="12"/>
      <c r="D189" s="12"/>
      <c r="E189" s="12"/>
      <c r="F189" s="12"/>
      <c r="G189" s="12"/>
    </row>
    <row r="190" spans="2:7">
      <c r="B190" s="11"/>
      <c r="C190" s="11"/>
      <c r="D190" s="128"/>
      <c r="E190" s="118"/>
      <c r="F190" s="118"/>
      <c r="G190" s="118"/>
    </row>
    <row r="191" spans="2:7" ht="15.75" thickBot="1">
      <c r="B191" s="130" t="s">
        <v>181</v>
      </c>
      <c r="C191" s="130"/>
      <c r="D191" s="129"/>
      <c r="E191" s="119"/>
      <c r="F191" s="119"/>
      <c r="G191" s="119"/>
    </row>
    <row r="192" spans="2:7">
      <c r="B192" s="19" t="s">
        <v>182</v>
      </c>
      <c r="C192" s="26" t="s">
        <v>52</v>
      </c>
      <c r="D192" s="18" t="s">
        <v>63</v>
      </c>
      <c r="E192" s="18" t="s">
        <v>183</v>
      </c>
      <c r="F192" s="18" t="s">
        <v>184</v>
      </c>
      <c r="G192" s="18" t="s">
        <v>185</v>
      </c>
    </row>
    <row r="193" spans="2:7">
      <c r="B193" s="3"/>
      <c r="C193" s="27" t="s">
        <v>57</v>
      </c>
      <c r="D193" s="20" t="s">
        <v>186</v>
      </c>
      <c r="E193" s="20">
        <f>VLOOKUP(C193,mo,2,FALSE)</f>
        <v>0</v>
      </c>
      <c r="F193" s="21">
        <v>1.33</v>
      </c>
      <c r="G193" s="20">
        <f>IF(E193=0,0,E193/F193)</f>
        <v>0</v>
      </c>
    </row>
    <row r="194" spans="2:7">
      <c r="B194" s="3"/>
      <c r="C194" s="27" t="s">
        <v>201</v>
      </c>
      <c r="D194" s="20" t="s">
        <v>187</v>
      </c>
      <c r="E194" s="20" t="s">
        <v>188</v>
      </c>
      <c r="F194" s="21">
        <v>5</v>
      </c>
      <c r="G194" s="20">
        <f>G193*F194/100</f>
        <v>0</v>
      </c>
    </row>
    <row r="195" spans="2:7" ht="15.75" thickBot="1">
      <c r="B195" s="3"/>
      <c r="C195" s="27"/>
      <c r="D195" s="20"/>
      <c r="E195" s="20"/>
      <c r="F195" s="21"/>
      <c r="G195" s="20"/>
    </row>
    <row r="196" spans="2:7" ht="15.75" thickBot="1">
      <c r="B196" s="13"/>
      <c r="C196" s="13"/>
      <c r="D196" s="13"/>
      <c r="E196" s="13"/>
      <c r="F196" s="9" t="s">
        <v>189</v>
      </c>
      <c r="G196" s="10">
        <f>G193+G194+G195</f>
        <v>0</v>
      </c>
    </row>
    <row r="197" spans="2:7">
      <c r="B197" s="11"/>
      <c r="C197" s="11"/>
      <c r="D197" s="11"/>
      <c r="E197" s="11"/>
      <c r="F197" s="12"/>
      <c r="G197" s="12"/>
    </row>
    <row r="198" spans="2:7">
      <c r="B198" s="131" t="s">
        <v>190</v>
      </c>
      <c r="C198" s="131"/>
      <c r="D198" s="14"/>
      <c r="E198" s="14"/>
      <c r="F198" s="14"/>
      <c r="G198" s="14"/>
    </row>
    <row r="199" spans="2:7">
      <c r="B199" s="17" t="s">
        <v>191</v>
      </c>
      <c r="C199" s="28" t="s">
        <v>178</v>
      </c>
      <c r="D199" s="15" t="s">
        <v>63</v>
      </c>
      <c r="E199" s="15" t="s">
        <v>184</v>
      </c>
      <c r="F199" s="15" t="s">
        <v>192</v>
      </c>
      <c r="G199" s="15" t="s">
        <v>193</v>
      </c>
    </row>
    <row r="200" spans="2:7">
      <c r="B200" s="16"/>
      <c r="C200" s="27"/>
      <c r="D200" s="16"/>
      <c r="E200" s="21">
        <v>0</v>
      </c>
      <c r="F200" s="22">
        <v>0</v>
      </c>
      <c r="G200" s="23">
        <f>E200*F200</f>
        <v>0</v>
      </c>
    </row>
    <row r="201" spans="2:7">
      <c r="B201" s="16"/>
      <c r="C201" s="27"/>
      <c r="D201" s="16"/>
      <c r="E201" s="21">
        <v>0</v>
      </c>
      <c r="F201" s="22">
        <v>0</v>
      </c>
      <c r="G201" s="23">
        <f t="shared" ref="G201:G203" si="12">E201*F201</f>
        <v>0</v>
      </c>
    </row>
    <row r="202" spans="2:7">
      <c r="B202" s="16"/>
      <c r="C202" s="27"/>
      <c r="D202" s="16"/>
      <c r="E202" s="21">
        <v>0</v>
      </c>
      <c r="F202" s="22">
        <v>0</v>
      </c>
      <c r="G202" s="23">
        <f t="shared" si="12"/>
        <v>0</v>
      </c>
    </row>
    <row r="203" spans="2:7" ht="15.75" thickBot="1">
      <c r="B203" s="2"/>
      <c r="C203" s="27"/>
      <c r="D203" s="2"/>
      <c r="E203" s="29">
        <v>0</v>
      </c>
      <c r="F203" s="22">
        <v>0</v>
      </c>
      <c r="G203" s="23">
        <f t="shared" si="12"/>
        <v>0</v>
      </c>
    </row>
    <row r="204" spans="2:7" ht="15.75" thickBot="1">
      <c r="B204" s="13"/>
      <c r="C204" s="13"/>
      <c r="D204" s="13"/>
      <c r="E204" s="13"/>
      <c r="F204" s="9" t="s">
        <v>189</v>
      </c>
      <c r="G204" s="10">
        <f>G200+G201+G202+G203</f>
        <v>0</v>
      </c>
    </row>
    <row r="205" spans="2:7">
      <c r="B205" s="11"/>
      <c r="C205" s="11"/>
      <c r="D205" s="11"/>
      <c r="E205" s="11"/>
      <c r="F205" s="12"/>
      <c r="G205" s="12"/>
    </row>
    <row r="206" spans="2:7">
      <c r="B206" s="131" t="s">
        <v>194</v>
      </c>
      <c r="C206" s="131"/>
      <c r="D206" s="14"/>
      <c r="E206" s="14"/>
      <c r="F206" s="14"/>
      <c r="G206" s="14"/>
    </row>
    <row r="207" spans="2:7">
      <c r="B207" s="19" t="s">
        <v>191</v>
      </c>
      <c r="C207" s="28" t="s">
        <v>178</v>
      </c>
      <c r="D207" s="18" t="s">
        <v>63</v>
      </c>
      <c r="E207" s="18" t="s">
        <v>195</v>
      </c>
      <c r="F207" s="15" t="s">
        <v>196</v>
      </c>
      <c r="G207" s="15" t="s">
        <v>193</v>
      </c>
    </row>
    <row r="208" spans="2:7">
      <c r="B208" s="3"/>
      <c r="C208" s="27"/>
      <c r="D208" s="24"/>
      <c r="E208" s="24">
        <v>0</v>
      </c>
      <c r="F208" s="30">
        <f>IF(E208=0,0,F193)</f>
        <v>0</v>
      </c>
      <c r="G208" s="24">
        <f t="shared" ref="G208" si="13">IF(F208=0,0,E208/F208)</f>
        <v>0</v>
      </c>
    </row>
    <row r="209" spans="2:7">
      <c r="B209" s="3"/>
      <c r="C209" s="16"/>
      <c r="D209" s="24"/>
      <c r="E209" s="24"/>
      <c r="F209" s="30"/>
      <c r="G209" s="24"/>
    </row>
    <row r="210" spans="2:7" ht="15.75" thickBot="1">
      <c r="B210" s="3"/>
      <c r="C210" s="16"/>
      <c r="D210" s="24"/>
      <c r="E210" s="24"/>
      <c r="F210" s="30"/>
      <c r="G210" s="24"/>
    </row>
    <row r="211" spans="2:7" ht="15.75" thickBot="1">
      <c r="B211" s="11"/>
      <c r="C211" s="11"/>
      <c r="D211" s="11"/>
      <c r="E211" s="11"/>
      <c r="F211" s="9" t="s">
        <v>189</v>
      </c>
      <c r="G211" s="10">
        <f>G208+G209+G210</f>
        <v>0</v>
      </c>
    </row>
    <row r="212" spans="2:7" ht="15.75" thickBot="1">
      <c r="B212" s="11"/>
      <c r="C212" s="11"/>
      <c r="D212" s="11"/>
      <c r="E212" s="11"/>
      <c r="F212" s="12"/>
      <c r="G212" s="12"/>
    </row>
    <row r="213" spans="2:7" ht="24" thickBot="1">
      <c r="B213" s="11"/>
      <c r="C213" s="11"/>
      <c r="D213" s="11"/>
      <c r="E213" s="120" t="s">
        <v>197</v>
      </c>
      <c r="F213" s="121"/>
      <c r="G213" s="58">
        <f>G196+G204+G211</f>
        <v>0</v>
      </c>
    </row>
    <row r="214" spans="2:7">
      <c r="B214" s="11"/>
      <c r="C214" s="11"/>
      <c r="D214" s="11"/>
      <c r="E214" s="117"/>
      <c r="F214" s="117"/>
      <c r="G214" s="117"/>
    </row>
    <row r="215" spans="2:7">
      <c r="B215" s="11"/>
      <c r="C215" s="11"/>
      <c r="D215" s="11"/>
      <c r="E215" s="11"/>
      <c r="F215" s="11"/>
      <c r="G215" s="11"/>
    </row>
    <row r="216" spans="2:7" ht="15.75" thickBot="1">
      <c r="B216" s="11"/>
      <c r="C216" s="11"/>
      <c r="D216" s="11"/>
      <c r="E216" s="11"/>
      <c r="F216" s="11"/>
      <c r="G216" s="11"/>
    </row>
    <row r="217" spans="2:7">
      <c r="B217" s="4" t="s">
        <v>61</v>
      </c>
      <c r="C217" s="122" t="s">
        <v>178</v>
      </c>
      <c r="D217" s="123"/>
      <c r="E217" s="124"/>
      <c r="F217" s="5" t="s">
        <v>63</v>
      </c>
      <c r="G217" s="6" t="s">
        <v>179</v>
      </c>
    </row>
    <row r="218" spans="2:7" ht="19.5" thickBot="1">
      <c r="B218" s="8"/>
      <c r="C218" s="125" t="s">
        <v>7</v>
      </c>
      <c r="D218" s="126"/>
      <c r="E218" s="127"/>
      <c r="F218" s="25" t="s">
        <v>180</v>
      </c>
      <c r="G218" s="7">
        <v>8.23</v>
      </c>
    </row>
    <row r="219" spans="2:7">
      <c r="B219" s="12"/>
      <c r="C219" s="12"/>
      <c r="D219" s="12"/>
      <c r="E219" s="12"/>
      <c r="F219" s="12"/>
      <c r="G219" s="12"/>
    </row>
    <row r="220" spans="2:7">
      <c r="B220" s="11"/>
      <c r="C220" s="11"/>
      <c r="D220" s="128"/>
      <c r="E220" s="118"/>
      <c r="F220" s="118"/>
      <c r="G220" s="118"/>
    </row>
    <row r="221" spans="2:7" ht="15.75" thickBot="1">
      <c r="B221" s="130" t="s">
        <v>181</v>
      </c>
      <c r="C221" s="130"/>
      <c r="D221" s="129"/>
      <c r="E221" s="119"/>
      <c r="F221" s="119"/>
      <c r="G221" s="119"/>
    </row>
    <row r="222" spans="2:7">
      <c r="B222" s="19" t="s">
        <v>182</v>
      </c>
      <c r="C222" s="26" t="s">
        <v>52</v>
      </c>
      <c r="D222" s="18" t="s">
        <v>63</v>
      </c>
      <c r="E222" s="18" t="s">
        <v>183</v>
      </c>
      <c r="F222" s="18" t="s">
        <v>184</v>
      </c>
      <c r="G222" s="18" t="s">
        <v>185</v>
      </c>
    </row>
    <row r="223" spans="2:7">
      <c r="B223" s="3"/>
      <c r="C223" s="27" t="s">
        <v>55</v>
      </c>
      <c r="D223" s="20" t="s">
        <v>186</v>
      </c>
      <c r="E223" s="20">
        <f>VLOOKUP(C223,mo,2,FALSE)</f>
        <v>0</v>
      </c>
      <c r="F223" s="21">
        <v>2</v>
      </c>
      <c r="G223" s="20">
        <f>IF(E223=0,0,E223/F223)</f>
        <v>0</v>
      </c>
    </row>
    <row r="224" spans="2:7">
      <c r="B224" s="3"/>
      <c r="C224" s="27" t="s">
        <v>201</v>
      </c>
      <c r="D224" s="20" t="s">
        <v>187</v>
      </c>
      <c r="E224" s="20" t="s">
        <v>188</v>
      </c>
      <c r="F224" s="21">
        <v>5</v>
      </c>
      <c r="G224" s="20">
        <f>G223*F224/100</f>
        <v>0</v>
      </c>
    </row>
    <row r="225" spans="2:7" ht="15.75" thickBot="1">
      <c r="B225" s="3"/>
      <c r="C225" s="27"/>
      <c r="D225" s="20"/>
      <c r="E225" s="20"/>
      <c r="F225" s="21"/>
      <c r="G225" s="20"/>
    </row>
    <row r="226" spans="2:7" ht="15.75" thickBot="1">
      <c r="B226" s="13"/>
      <c r="C226" s="13"/>
      <c r="D226" s="13"/>
      <c r="E226" s="13"/>
      <c r="F226" s="9" t="s">
        <v>189</v>
      </c>
      <c r="G226" s="10">
        <f>G223+G224+G225</f>
        <v>0</v>
      </c>
    </row>
    <row r="227" spans="2:7">
      <c r="B227" s="11"/>
      <c r="C227" s="11"/>
      <c r="D227" s="11"/>
      <c r="E227" s="11"/>
      <c r="F227" s="12"/>
      <c r="G227" s="12"/>
    </row>
    <row r="228" spans="2:7">
      <c r="B228" s="131" t="s">
        <v>190</v>
      </c>
      <c r="C228" s="131"/>
      <c r="D228" s="14"/>
      <c r="E228" s="14"/>
      <c r="F228" s="14"/>
      <c r="G228" s="14"/>
    </row>
    <row r="229" spans="2:7">
      <c r="B229" s="17" t="s">
        <v>191</v>
      </c>
      <c r="C229" s="28" t="s">
        <v>178</v>
      </c>
      <c r="D229" s="15" t="s">
        <v>63</v>
      </c>
      <c r="E229" s="15" t="s">
        <v>184</v>
      </c>
      <c r="F229" s="15" t="s">
        <v>192</v>
      </c>
      <c r="G229" s="15" t="s">
        <v>193</v>
      </c>
    </row>
    <row r="230" spans="2:7">
      <c r="B230" s="16"/>
      <c r="C230" s="27"/>
      <c r="D230" s="16"/>
      <c r="E230" s="21">
        <v>0</v>
      </c>
      <c r="F230" s="22">
        <v>0</v>
      </c>
      <c r="G230" s="23">
        <f>E230*F230</f>
        <v>0</v>
      </c>
    </row>
    <row r="231" spans="2:7">
      <c r="B231" s="16"/>
      <c r="C231" s="27"/>
      <c r="D231" s="16"/>
      <c r="E231" s="21">
        <v>0</v>
      </c>
      <c r="F231" s="22">
        <v>0</v>
      </c>
      <c r="G231" s="23">
        <f t="shared" ref="G231:G233" si="14">E231*F231</f>
        <v>0</v>
      </c>
    </row>
    <row r="232" spans="2:7">
      <c r="B232" s="16"/>
      <c r="C232" s="27"/>
      <c r="D232" s="16"/>
      <c r="E232" s="21">
        <v>0</v>
      </c>
      <c r="F232" s="22">
        <v>0</v>
      </c>
      <c r="G232" s="23">
        <f t="shared" si="14"/>
        <v>0</v>
      </c>
    </row>
    <row r="233" spans="2:7" ht="15.75" thickBot="1">
      <c r="B233" s="2"/>
      <c r="C233" s="27"/>
      <c r="D233" s="2"/>
      <c r="E233" s="29">
        <v>0</v>
      </c>
      <c r="F233" s="22">
        <v>0</v>
      </c>
      <c r="G233" s="23">
        <f t="shared" si="14"/>
        <v>0</v>
      </c>
    </row>
    <row r="234" spans="2:7" ht="15.75" thickBot="1">
      <c r="B234" s="13"/>
      <c r="C234" s="13"/>
      <c r="D234" s="13"/>
      <c r="E234" s="13"/>
      <c r="F234" s="9" t="s">
        <v>189</v>
      </c>
      <c r="G234" s="10">
        <f>G230+G231+G232+G233</f>
        <v>0</v>
      </c>
    </row>
    <row r="235" spans="2:7">
      <c r="B235" s="11"/>
      <c r="C235" s="11"/>
      <c r="D235" s="11"/>
      <c r="E235" s="11"/>
      <c r="F235" s="12"/>
      <c r="G235" s="12"/>
    </row>
    <row r="236" spans="2:7">
      <c r="B236" s="131" t="s">
        <v>194</v>
      </c>
      <c r="C236" s="131"/>
      <c r="D236" s="14"/>
      <c r="E236" s="14"/>
      <c r="F236" s="14"/>
      <c r="G236" s="14"/>
    </row>
    <row r="237" spans="2:7">
      <c r="B237" s="19" t="s">
        <v>191</v>
      </c>
      <c r="C237" s="28" t="s">
        <v>178</v>
      </c>
      <c r="D237" s="18" t="s">
        <v>63</v>
      </c>
      <c r="E237" s="18" t="s">
        <v>195</v>
      </c>
      <c r="F237" s="15" t="s">
        <v>196</v>
      </c>
      <c r="G237" s="15" t="s">
        <v>193</v>
      </c>
    </row>
    <row r="238" spans="2:7">
      <c r="B238" s="3"/>
      <c r="C238" s="27" t="s">
        <v>204</v>
      </c>
      <c r="D238" s="20" t="s">
        <v>205</v>
      </c>
      <c r="E238" s="24">
        <v>0</v>
      </c>
      <c r="F238" s="30">
        <f>F223</f>
        <v>2</v>
      </c>
      <c r="G238" s="24">
        <f t="shared" ref="G238" si="15">IF(F238=0,0,E238/F238)</f>
        <v>0</v>
      </c>
    </row>
    <row r="239" spans="2:7">
      <c r="B239" s="3"/>
      <c r="C239" s="16"/>
      <c r="D239" s="24"/>
      <c r="E239" s="24"/>
      <c r="F239" s="30"/>
      <c r="G239" s="24"/>
    </row>
    <row r="240" spans="2:7" ht="15.75" thickBot="1">
      <c r="B240" s="3"/>
      <c r="C240" s="16"/>
      <c r="D240" s="24"/>
      <c r="E240" s="24"/>
      <c r="F240" s="30"/>
      <c r="G240" s="24"/>
    </row>
    <row r="241" spans="2:7" ht="15.75" thickBot="1">
      <c r="B241" s="11"/>
      <c r="C241" s="11"/>
      <c r="D241" s="11"/>
      <c r="E241" s="11"/>
      <c r="F241" s="9" t="s">
        <v>189</v>
      </c>
      <c r="G241" s="10">
        <f>G238+G239+G240</f>
        <v>0</v>
      </c>
    </row>
    <row r="242" spans="2:7" ht="15.75" thickBot="1">
      <c r="B242" s="11"/>
      <c r="C242" s="11"/>
      <c r="D242" s="11"/>
      <c r="E242" s="11"/>
      <c r="F242" s="12"/>
      <c r="G242" s="12"/>
    </row>
    <row r="243" spans="2:7" ht="24" thickBot="1">
      <c r="B243" s="11"/>
      <c r="C243" s="11"/>
      <c r="D243" s="11"/>
      <c r="E243" s="120" t="s">
        <v>197</v>
      </c>
      <c r="F243" s="121"/>
      <c r="G243" s="58">
        <f>G226+G234+G241</f>
        <v>0</v>
      </c>
    </row>
    <row r="244" spans="2:7">
      <c r="B244" s="11"/>
      <c r="C244" s="11"/>
      <c r="D244" s="11"/>
      <c r="E244" s="117"/>
      <c r="F244" s="117"/>
      <c r="G244" s="117"/>
    </row>
    <row r="245" spans="2:7">
      <c r="B245" s="11"/>
      <c r="C245" s="11"/>
      <c r="D245" s="11"/>
      <c r="E245" s="11"/>
      <c r="F245" s="11"/>
      <c r="G245" s="11"/>
    </row>
    <row r="246" spans="2:7" ht="15.75" thickBot="1">
      <c r="B246" s="11"/>
      <c r="C246" s="11"/>
      <c r="D246" s="11"/>
      <c r="E246" s="11"/>
      <c r="F246" s="11"/>
      <c r="G246" s="11"/>
    </row>
    <row r="247" spans="2:7">
      <c r="B247" s="4" t="s">
        <v>61</v>
      </c>
      <c r="C247" s="122" t="s">
        <v>178</v>
      </c>
      <c r="D247" s="123"/>
      <c r="E247" s="124"/>
      <c r="F247" s="5" t="s">
        <v>63</v>
      </c>
      <c r="G247" s="6" t="s">
        <v>179</v>
      </c>
    </row>
    <row r="248" spans="2:7" ht="19.5" thickBot="1">
      <c r="B248" s="8"/>
      <c r="C248" s="125" t="s">
        <v>8</v>
      </c>
      <c r="D248" s="126"/>
      <c r="E248" s="127"/>
      <c r="F248" s="25" t="s">
        <v>69</v>
      </c>
      <c r="G248" s="7"/>
    </row>
    <row r="249" spans="2:7">
      <c r="B249" s="12"/>
      <c r="C249" s="12"/>
      <c r="D249" s="12"/>
      <c r="E249" s="12"/>
      <c r="F249" s="12"/>
      <c r="G249" s="12"/>
    </row>
    <row r="250" spans="2:7">
      <c r="B250" s="11"/>
      <c r="C250" s="11"/>
      <c r="D250" s="128"/>
      <c r="E250" s="118"/>
      <c r="F250" s="118"/>
      <c r="G250" s="118"/>
    </row>
    <row r="251" spans="2:7" ht="15.75" thickBot="1">
      <c r="B251" s="130" t="s">
        <v>181</v>
      </c>
      <c r="C251" s="130"/>
      <c r="D251" s="129"/>
      <c r="E251" s="119"/>
      <c r="F251" s="119"/>
      <c r="G251" s="119"/>
    </row>
    <row r="252" spans="2:7">
      <c r="B252" s="19" t="s">
        <v>182</v>
      </c>
      <c r="C252" s="26" t="s">
        <v>52</v>
      </c>
      <c r="D252" s="18" t="s">
        <v>63</v>
      </c>
      <c r="E252" s="18" t="s">
        <v>183</v>
      </c>
      <c r="F252" s="18" t="s">
        <v>184</v>
      </c>
      <c r="G252" s="18" t="s">
        <v>185</v>
      </c>
    </row>
    <row r="253" spans="2:7">
      <c r="B253" s="3"/>
      <c r="C253" s="27" t="s">
        <v>59</v>
      </c>
      <c r="D253" s="20" t="s">
        <v>186</v>
      </c>
      <c r="E253" s="20">
        <f>VLOOKUP(C253,mo,2,FALSE)</f>
        <v>0</v>
      </c>
      <c r="F253" s="21">
        <v>10</v>
      </c>
      <c r="G253" s="20">
        <f>IF(E253=0,0,E253/F253)</f>
        <v>0</v>
      </c>
    </row>
    <row r="254" spans="2:7">
      <c r="B254" s="3"/>
      <c r="C254" s="27" t="s">
        <v>201</v>
      </c>
      <c r="D254" s="20" t="s">
        <v>187</v>
      </c>
      <c r="E254" s="20" t="s">
        <v>188</v>
      </c>
      <c r="F254" s="21">
        <v>5</v>
      </c>
      <c r="G254" s="56">
        <f>G253*F254/100</f>
        <v>0</v>
      </c>
    </row>
    <row r="255" spans="2:7" ht="15.75" thickBot="1">
      <c r="B255" s="3"/>
      <c r="C255" s="27"/>
      <c r="D255" s="20"/>
      <c r="E255" s="20"/>
      <c r="F255" s="21"/>
      <c r="G255" s="56"/>
    </row>
    <row r="256" spans="2:7" ht="15.75" thickBot="1">
      <c r="B256" s="13"/>
      <c r="C256" s="13"/>
      <c r="D256" s="13"/>
      <c r="E256" s="13"/>
      <c r="F256" s="9" t="s">
        <v>189</v>
      </c>
      <c r="G256" s="10">
        <f>+G253+G254</f>
        <v>0</v>
      </c>
    </row>
    <row r="257" spans="2:7">
      <c r="B257" s="11"/>
      <c r="C257" s="11"/>
      <c r="D257" s="11"/>
      <c r="E257" s="11"/>
      <c r="F257" s="12"/>
      <c r="G257" s="12"/>
    </row>
    <row r="258" spans="2:7">
      <c r="B258" s="131" t="s">
        <v>190</v>
      </c>
      <c r="C258" s="131"/>
      <c r="D258" s="14"/>
      <c r="E258" s="14"/>
      <c r="F258" s="14"/>
      <c r="G258" s="14"/>
    </row>
    <row r="259" spans="2:7">
      <c r="B259" s="17" t="s">
        <v>191</v>
      </c>
      <c r="C259" s="28" t="s">
        <v>178</v>
      </c>
      <c r="D259" s="15" t="s">
        <v>63</v>
      </c>
      <c r="E259" s="15" t="s">
        <v>184</v>
      </c>
      <c r="F259" s="15" t="s">
        <v>192</v>
      </c>
      <c r="G259" s="15" t="s">
        <v>193</v>
      </c>
    </row>
    <row r="260" spans="2:7">
      <c r="B260" s="16"/>
      <c r="C260" s="27" t="s">
        <v>165</v>
      </c>
      <c r="D260" s="16" t="str">
        <f t="shared" ref="D260:D265" si="16">VLOOKUP(C260,a,2,FALSE)</f>
        <v>m³</v>
      </c>
      <c r="E260" s="21">
        <v>0.126</v>
      </c>
      <c r="F260" s="57">
        <f t="shared" ref="F260:F265" si="17">VLOOKUP(C260,a,3,FALSE)</f>
        <v>0</v>
      </c>
      <c r="G260" s="23">
        <f>E260*F260</f>
        <v>0</v>
      </c>
    </row>
    <row r="261" spans="2:7">
      <c r="B261" s="16"/>
      <c r="C261" s="27" t="s">
        <v>157</v>
      </c>
      <c r="D261" s="16" t="str">
        <f t="shared" si="16"/>
        <v>UNIDAD</v>
      </c>
      <c r="E261" s="21">
        <v>0.8</v>
      </c>
      <c r="F261" s="57">
        <f t="shared" si="17"/>
        <v>0</v>
      </c>
      <c r="G261" s="23">
        <f t="shared" ref="G261:G265" si="18">E261*F261</f>
        <v>0</v>
      </c>
    </row>
    <row r="262" spans="2:7">
      <c r="B262" s="16"/>
      <c r="C262" s="27" t="s">
        <v>158</v>
      </c>
      <c r="D262" s="16" t="str">
        <f t="shared" si="16"/>
        <v>UNIDAD</v>
      </c>
      <c r="E262" s="21">
        <v>1.2</v>
      </c>
      <c r="F262" s="57">
        <f t="shared" si="17"/>
        <v>0</v>
      </c>
      <c r="G262" s="23">
        <f t="shared" si="18"/>
        <v>0</v>
      </c>
    </row>
    <row r="263" spans="2:7">
      <c r="B263" s="2"/>
      <c r="C263" s="27" t="s">
        <v>65</v>
      </c>
      <c r="D263" s="16" t="str">
        <f t="shared" si="16"/>
        <v>Kg</v>
      </c>
      <c r="E263" s="29">
        <v>0.28999999999999998</v>
      </c>
      <c r="F263" s="57">
        <f t="shared" si="17"/>
        <v>0</v>
      </c>
      <c r="G263" s="23">
        <f t="shared" si="18"/>
        <v>0</v>
      </c>
    </row>
    <row r="264" spans="2:7">
      <c r="B264" s="2"/>
      <c r="C264" s="27" t="s">
        <v>130</v>
      </c>
      <c r="D264" s="16" t="str">
        <f t="shared" si="16"/>
        <v>UNIDAD</v>
      </c>
      <c r="E264" s="29">
        <v>0.02</v>
      </c>
      <c r="F264" s="57">
        <f t="shared" si="17"/>
        <v>0</v>
      </c>
      <c r="G264" s="23">
        <f t="shared" si="18"/>
        <v>0</v>
      </c>
    </row>
    <row r="265" spans="2:7" ht="15.75" thickBot="1">
      <c r="B265" s="2"/>
      <c r="C265" s="27" t="s">
        <v>140</v>
      </c>
      <c r="D265" s="16" t="str">
        <f t="shared" si="16"/>
        <v>UNIDAD</v>
      </c>
      <c r="E265" s="21">
        <v>0.67</v>
      </c>
      <c r="F265" s="57">
        <f t="shared" si="17"/>
        <v>0</v>
      </c>
      <c r="G265" s="23">
        <f t="shared" si="18"/>
        <v>0</v>
      </c>
    </row>
    <row r="266" spans="2:7" ht="15.75" thickBot="1">
      <c r="B266" s="11"/>
      <c r="C266" s="11"/>
      <c r="D266" s="11"/>
      <c r="E266" s="11"/>
      <c r="F266" s="9" t="s">
        <v>189</v>
      </c>
      <c r="G266" s="10">
        <f>SUM(G260:G265)</f>
        <v>0</v>
      </c>
    </row>
    <row r="267" spans="2:7">
      <c r="B267" s="11"/>
      <c r="C267" s="11"/>
      <c r="D267" s="11"/>
      <c r="E267" s="11"/>
      <c r="F267" s="12"/>
      <c r="G267" s="12"/>
    </row>
    <row r="268" spans="2:7">
      <c r="B268" s="131" t="s">
        <v>194</v>
      </c>
      <c r="C268" s="131"/>
      <c r="D268" s="14"/>
      <c r="E268" s="14"/>
      <c r="F268" s="14"/>
      <c r="G268" s="14"/>
    </row>
    <row r="269" spans="2:7">
      <c r="B269" s="19" t="s">
        <v>191</v>
      </c>
      <c r="C269" s="28" t="s">
        <v>178</v>
      </c>
      <c r="D269" s="18" t="s">
        <v>63</v>
      </c>
      <c r="E269" s="18" t="s">
        <v>195</v>
      </c>
      <c r="F269" s="15" t="s">
        <v>196</v>
      </c>
      <c r="G269" s="15" t="s">
        <v>193</v>
      </c>
    </row>
    <row r="270" spans="2:7">
      <c r="B270" s="3"/>
      <c r="C270" s="27" t="s">
        <v>206</v>
      </c>
      <c r="D270" s="20" t="s">
        <v>186</v>
      </c>
      <c r="E270" s="24">
        <v>0</v>
      </c>
      <c r="F270" s="30">
        <f>F253</f>
        <v>10</v>
      </c>
      <c r="G270" s="56">
        <f t="shared" ref="G270" si="19">IF(F270=0,0,E270/F270)</f>
        <v>0</v>
      </c>
    </row>
    <row r="271" spans="2:7">
      <c r="B271" s="3"/>
      <c r="C271" s="16"/>
      <c r="D271" s="24"/>
      <c r="E271" s="24"/>
      <c r="F271" s="30"/>
      <c r="G271" s="56">
        <f>G270*F271/100</f>
        <v>0</v>
      </c>
    </row>
    <row r="272" spans="2:7" ht="15.75" thickBot="1">
      <c r="B272" s="3"/>
      <c r="C272" s="16"/>
      <c r="D272" s="24"/>
      <c r="E272" s="24"/>
      <c r="F272" s="30"/>
      <c r="G272" s="56"/>
    </row>
    <row r="273" spans="2:7" ht="15.75" thickBot="1">
      <c r="B273" s="11"/>
      <c r="C273" s="11"/>
      <c r="D273" s="11"/>
      <c r="E273" s="11"/>
      <c r="F273" s="9" t="s">
        <v>189</v>
      </c>
      <c r="G273" s="10">
        <f>+G270+G271</f>
        <v>0</v>
      </c>
    </row>
    <row r="274" spans="2:7" ht="15.75" thickBot="1">
      <c r="B274" s="11"/>
      <c r="C274" s="11"/>
      <c r="D274" s="11"/>
      <c r="E274" s="11"/>
      <c r="F274" s="12"/>
      <c r="G274" s="12"/>
    </row>
    <row r="275" spans="2:7" ht="24" thickBot="1">
      <c r="B275" s="11"/>
      <c r="C275" s="11"/>
      <c r="D275" s="11"/>
      <c r="E275" s="120" t="s">
        <v>197</v>
      </c>
      <c r="F275" s="121"/>
      <c r="G275" s="58">
        <f>+G256+G266+G273</f>
        <v>0</v>
      </c>
    </row>
    <row r="276" spans="2:7">
      <c r="B276" s="11"/>
      <c r="C276" s="11"/>
      <c r="D276" s="11"/>
      <c r="E276" s="117"/>
      <c r="F276" s="117"/>
      <c r="G276" s="117"/>
    </row>
    <row r="277" spans="2:7">
      <c r="B277" s="11"/>
      <c r="C277" s="11"/>
      <c r="D277" s="11"/>
      <c r="E277" s="11"/>
      <c r="F277" s="11"/>
      <c r="G277" s="11"/>
    </row>
    <row r="278" spans="2:7" ht="15.75" thickBot="1">
      <c r="B278" s="11"/>
      <c r="C278" s="11"/>
      <c r="D278" s="11"/>
      <c r="E278" s="11"/>
      <c r="F278" s="11"/>
      <c r="G278" s="11"/>
    </row>
    <row r="279" spans="2:7">
      <c r="B279" s="4" t="s">
        <v>61</v>
      </c>
      <c r="C279" s="122" t="s">
        <v>178</v>
      </c>
      <c r="D279" s="123"/>
      <c r="E279" s="124"/>
      <c r="F279" s="5" t="s">
        <v>63</v>
      </c>
      <c r="G279" s="6" t="s">
        <v>179</v>
      </c>
    </row>
    <row r="280" spans="2:7" ht="19.5" thickBot="1">
      <c r="B280" s="8"/>
      <c r="C280" s="125" t="s">
        <v>9</v>
      </c>
      <c r="D280" s="126"/>
      <c r="E280" s="127"/>
      <c r="F280" s="25" t="s">
        <v>69</v>
      </c>
      <c r="G280" s="7"/>
    </row>
    <row r="281" spans="2:7">
      <c r="B281" s="12"/>
      <c r="C281" s="12"/>
      <c r="D281" s="12"/>
      <c r="E281" s="12"/>
      <c r="F281" s="12"/>
      <c r="G281" s="12"/>
    </row>
    <row r="282" spans="2:7">
      <c r="B282" s="11"/>
      <c r="C282" s="11"/>
      <c r="D282" s="128"/>
      <c r="E282" s="118"/>
      <c r="F282" s="118"/>
      <c r="G282" s="118"/>
    </row>
    <row r="283" spans="2:7" ht="15.75" thickBot="1">
      <c r="B283" s="130" t="s">
        <v>181</v>
      </c>
      <c r="C283" s="130"/>
      <c r="D283" s="129"/>
      <c r="E283" s="119"/>
      <c r="F283" s="119"/>
      <c r="G283" s="119"/>
    </row>
    <row r="284" spans="2:7">
      <c r="B284" s="19" t="s">
        <v>182</v>
      </c>
      <c r="C284" s="26" t="s">
        <v>52</v>
      </c>
      <c r="D284" s="18" t="s">
        <v>63</v>
      </c>
      <c r="E284" s="18" t="s">
        <v>183</v>
      </c>
      <c r="F284" s="18" t="s">
        <v>184</v>
      </c>
      <c r="G284" s="18" t="s">
        <v>185</v>
      </c>
    </row>
    <row r="285" spans="2:7">
      <c r="B285" s="3"/>
      <c r="C285" s="27" t="s">
        <v>56</v>
      </c>
      <c r="D285" s="20" t="s">
        <v>186</v>
      </c>
      <c r="E285" s="20">
        <f>VLOOKUP(C285,mo,2,FALSE)</f>
        <v>0</v>
      </c>
      <c r="F285" s="21">
        <v>2.5</v>
      </c>
      <c r="G285" s="20">
        <f>IF(E285=0,0,E285/F285)</f>
        <v>0</v>
      </c>
    </row>
    <row r="286" spans="2:7">
      <c r="B286" s="3"/>
      <c r="C286" s="27" t="s">
        <v>201</v>
      </c>
      <c r="D286" s="20" t="s">
        <v>187</v>
      </c>
      <c r="E286" s="20" t="s">
        <v>188</v>
      </c>
      <c r="F286" s="21">
        <v>5</v>
      </c>
      <c r="G286" s="20">
        <f>G285*F286/100</f>
        <v>0</v>
      </c>
    </row>
    <row r="287" spans="2:7" ht="15.75" thickBot="1">
      <c r="B287" s="3"/>
      <c r="C287" s="27"/>
      <c r="D287" s="20"/>
      <c r="E287" s="20"/>
      <c r="F287" s="21"/>
      <c r="G287" s="20"/>
    </row>
    <row r="288" spans="2:7" ht="15.75" thickBot="1">
      <c r="B288" s="13"/>
      <c r="C288" s="13"/>
      <c r="D288" s="13"/>
      <c r="E288" s="13"/>
      <c r="F288" s="9" t="s">
        <v>189</v>
      </c>
      <c r="G288" s="10">
        <f>G285+G286+G287</f>
        <v>0</v>
      </c>
    </row>
    <row r="289" spans="2:7">
      <c r="B289" s="11"/>
      <c r="C289" s="11"/>
      <c r="D289" s="11"/>
      <c r="E289" s="11"/>
      <c r="F289" s="12"/>
      <c r="G289" s="12"/>
    </row>
    <row r="290" spans="2:7">
      <c r="B290" s="131" t="s">
        <v>190</v>
      </c>
      <c r="C290" s="131"/>
      <c r="D290" s="14"/>
      <c r="E290" s="14"/>
      <c r="F290" s="14"/>
      <c r="G290" s="14"/>
    </row>
    <row r="291" spans="2:7">
      <c r="B291" s="17" t="s">
        <v>191</v>
      </c>
      <c r="C291" s="28" t="s">
        <v>178</v>
      </c>
      <c r="D291" s="15" t="s">
        <v>63</v>
      </c>
      <c r="E291" s="15" t="s">
        <v>184</v>
      </c>
      <c r="F291" s="15" t="s">
        <v>192</v>
      </c>
      <c r="G291" s="15" t="s">
        <v>193</v>
      </c>
    </row>
    <row r="292" spans="2:7">
      <c r="B292" s="16"/>
      <c r="C292" s="27" t="s">
        <v>164</v>
      </c>
      <c r="D292" s="16" t="str">
        <f>VLOOKUP(C292,a,2,FALSE)</f>
        <v>m³</v>
      </c>
      <c r="E292" s="21">
        <v>0.06</v>
      </c>
      <c r="F292" s="57">
        <f>VLOOKUP(C292,a,3,FALSE)</f>
        <v>0</v>
      </c>
      <c r="G292" s="23">
        <f>E292*F292</f>
        <v>0</v>
      </c>
    </row>
    <row r="293" spans="2:7">
      <c r="B293" s="16"/>
      <c r="C293" s="27"/>
      <c r="D293" s="16"/>
      <c r="E293" s="21"/>
      <c r="F293" s="22"/>
      <c r="G293" s="23">
        <f t="shared" ref="G293:G297" si="20">E293*F293</f>
        <v>0</v>
      </c>
    </row>
    <row r="294" spans="2:7">
      <c r="B294" s="16"/>
      <c r="C294" s="27"/>
      <c r="D294" s="2"/>
      <c r="E294" s="21"/>
      <c r="F294" s="22"/>
      <c r="G294" s="23">
        <f t="shared" si="20"/>
        <v>0</v>
      </c>
    </row>
    <row r="295" spans="2:7">
      <c r="B295" s="2"/>
      <c r="C295" s="27"/>
      <c r="D295" s="2"/>
      <c r="E295" s="29"/>
      <c r="F295" s="22"/>
      <c r="G295" s="23">
        <f t="shared" si="20"/>
        <v>0</v>
      </c>
    </row>
    <row r="296" spans="2:7">
      <c r="B296" s="2"/>
      <c r="C296" s="16"/>
      <c r="D296" s="2"/>
      <c r="E296" s="29"/>
      <c r="F296" s="22"/>
      <c r="G296" s="23">
        <f t="shared" si="20"/>
        <v>0</v>
      </c>
    </row>
    <row r="297" spans="2:7" ht="15.75" thickBot="1">
      <c r="B297" s="2"/>
      <c r="C297" s="27"/>
      <c r="D297" s="2"/>
      <c r="E297" s="21"/>
      <c r="F297" s="31"/>
      <c r="G297" s="23">
        <f t="shared" si="20"/>
        <v>0</v>
      </c>
    </row>
    <row r="298" spans="2:7" ht="15.75" thickBot="1">
      <c r="B298" s="11"/>
      <c r="C298" s="11"/>
      <c r="D298" s="11"/>
      <c r="E298" s="11"/>
      <c r="F298" s="9" t="s">
        <v>189</v>
      </c>
      <c r="G298" s="59">
        <f>SUM(G292:G297)</f>
        <v>0</v>
      </c>
    </row>
    <row r="299" spans="2:7">
      <c r="B299" s="11"/>
      <c r="C299" s="11"/>
      <c r="D299" s="11"/>
      <c r="E299" s="11"/>
      <c r="F299" s="12"/>
      <c r="G299" s="12"/>
    </row>
    <row r="300" spans="2:7">
      <c r="B300" s="131" t="s">
        <v>194</v>
      </c>
      <c r="C300" s="131"/>
      <c r="D300" s="14"/>
      <c r="E300" s="14"/>
      <c r="F300" s="14"/>
      <c r="G300" s="14"/>
    </row>
    <row r="301" spans="2:7">
      <c r="B301" s="19" t="s">
        <v>191</v>
      </c>
      <c r="C301" s="28" t="s">
        <v>178</v>
      </c>
      <c r="D301" s="18" t="s">
        <v>63</v>
      </c>
      <c r="E301" s="18" t="s">
        <v>195</v>
      </c>
      <c r="F301" s="15" t="s">
        <v>196</v>
      </c>
      <c r="G301" s="15" t="s">
        <v>193</v>
      </c>
    </row>
    <row r="302" spans="2:7">
      <c r="B302" s="3"/>
      <c r="C302" s="27" t="s">
        <v>206</v>
      </c>
      <c r="D302" s="20" t="s">
        <v>186</v>
      </c>
      <c r="E302" s="24">
        <v>0</v>
      </c>
      <c r="F302" s="30">
        <f>F285</f>
        <v>2.5</v>
      </c>
      <c r="G302" s="24">
        <f t="shared" ref="G302:G304" si="21">IF(F302=0,0,E302/F302)</f>
        <v>0</v>
      </c>
    </row>
    <row r="303" spans="2:7">
      <c r="B303" s="3"/>
      <c r="C303" s="16"/>
      <c r="D303" s="24"/>
      <c r="E303" s="24">
        <v>0</v>
      </c>
      <c r="F303" s="30">
        <v>0</v>
      </c>
      <c r="G303" s="24">
        <f t="shared" si="21"/>
        <v>0</v>
      </c>
    </row>
    <row r="304" spans="2:7" ht="15.75" thickBot="1">
      <c r="B304" s="3"/>
      <c r="C304" s="16"/>
      <c r="D304" s="24"/>
      <c r="E304" s="24">
        <v>0</v>
      </c>
      <c r="F304" s="30">
        <f>IF(E304=0,0,$F$13)</f>
        <v>0</v>
      </c>
      <c r="G304" s="24">
        <f t="shared" si="21"/>
        <v>0</v>
      </c>
    </row>
    <row r="305" spans="2:7" ht="15.75" thickBot="1">
      <c r="B305" s="11"/>
      <c r="C305" s="11"/>
      <c r="D305" s="11"/>
      <c r="E305" s="11"/>
      <c r="F305" s="9" t="s">
        <v>189</v>
      </c>
      <c r="G305" s="10">
        <f>SUM(G302:G304)</f>
        <v>0</v>
      </c>
    </row>
    <row r="306" spans="2:7" ht="15.75" thickBot="1">
      <c r="B306" s="11"/>
      <c r="C306" s="11"/>
      <c r="D306" s="11"/>
      <c r="E306" s="11"/>
      <c r="F306" s="12"/>
      <c r="G306" s="12"/>
    </row>
    <row r="307" spans="2:7" ht="24" thickBot="1">
      <c r="B307" s="11"/>
      <c r="C307" s="11"/>
      <c r="D307" s="11"/>
      <c r="E307" s="120" t="s">
        <v>197</v>
      </c>
      <c r="F307" s="121"/>
      <c r="G307" s="58">
        <f>G288+G298+G305</f>
        <v>0</v>
      </c>
    </row>
    <row r="308" spans="2:7">
      <c r="B308" s="11"/>
      <c r="C308" s="11"/>
      <c r="D308" s="11"/>
      <c r="E308" s="117"/>
      <c r="F308" s="117"/>
      <c r="G308" s="117"/>
    </row>
    <row r="309" spans="2:7">
      <c r="B309" s="11"/>
      <c r="C309" s="11"/>
      <c r="D309" s="11"/>
      <c r="E309" s="11"/>
      <c r="F309" s="11"/>
      <c r="G309" s="11"/>
    </row>
    <row r="310" spans="2:7" ht="15.75" thickBot="1">
      <c r="B310" s="11"/>
      <c r="C310" s="11"/>
      <c r="D310" s="11"/>
      <c r="E310" s="11"/>
      <c r="F310" s="11"/>
      <c r="G310" s="11"/>
    </row>
    <row r="311" spans="2:7">
      <c r="B311" s="4" t="s">
        <v>61</v>
      </c>
      <c r="C311" s="122" t="s">
        <v>178</v>
      </c>
      <c r="D311" s="123"/>
      <c r="E311" s="124"/>
      <c r="F311" s="5" t="s">
        <v>63</v>
      </c>
      <c r="G311" s="6" t="s">
        <v>179</v>
      </c>
    </row>
    <row r="312" spans="2:7" ht="19.5" thickBot="1">
      <c r="B312" s="8"/>
      <c r="C312" s="125" t="s">
        <v>207</v>
      </c>
      <c r="D312" s="126"/>
      <c r="E312" s="127"/>
      <c r="F312" s="25" t="s">
        <v>69</v>
      </c>
      <c r="G312" s="7"/>
    </row>
    <row r="313" spans="2:7">
      <c r="B313" s="12"/>
      <c r="C313" s="12"/>
      <c r="D313" s="12"/>
      <c r="E313" s="12"/>
      <c r="F313" s="12"/>
      <c r="G313" s="12"/>
    </row>
    <row r="314" spans="2:7" ht="15" customHeight="1">
      <c r="B314" s="11"/>
      <c r="C314" s="11"/>
      <c r="D314" s="128"/>
      <c r="E314" s="118"/>
      <c r="F314" s="118"/>
      <c r="G314" s="118"/>
    </row>
    <row r="315" spans="2:7" ht="15.75" thickBot="1">
      <c r="B315" s="130" t="s">
        <v>181</v>
      </c>
      <c r="C315" s="130"/>
      <c r="D315" s="129"/>
      <c r="E315" s="119"/>
      <c r="F315" s="119"/>
      <c r="G315" s="119"/>
    </row>
    <row r="316" spans="2:7">
      <c r="B316" s="19" t="s">
        <v>182</v>
      </c>
      <c r="C316" s="26" t="s">
        <v>52</v>
      </c>
      <c r="D316" s="18" t="s">
        <v>63</v>
      </c>
      <c r="E316" s="18" t="s">
        <v>183</v>
      </c>
      <c r="F316" s="18" t="s">
        <v>184</v>
      </c>
      <c r="G316" s="18" t="s">
        <v>185</v>
      </c>
    </row>
    <row r="317" spans="2:7">
      <c r="B317" s="3"/>
      <c r="C317" s="27" t="s">
        <v>59</v>
      </c>
      <c r="D317" s="20" t="s">
        <v>186</v>
      </c>
      <c r="E317" s="20">
        <f>VLOOKUP(C317,mo,2,FALSE)</f>
        <v>0</v>
      </c>
      <c r="F317" s="21">
        <v>12</v>
      </c>
      <c r="G317" s="20">
        <f>IF(E317=0,0,E317/F317)</f>
        <v>0</v>
      </c>
    </row>
    <row r="318" spans="2:7">
      <c r="B318" s="3"/>
      <c r="C318" s="27" t="s">
        <v>201</v>
      </c>
      <c r="D318" s="20" t="s">
        <v>187</v>
      </c>
      <c r="E318" s="20" t="s">
        <v>188</v>
      </c>
      <c r="F318" s="21">
        <v>5</v>
      </c>
      <c r="G318" s="20">
        <f>G317*F318/100</f>
        <v>0</v>
      </c>
    </row>
    <row r="319" spans="2:7" ht="15.75" thickBot="1">
      <c r="B319" s="3"/>
      <c r="C319" s="27"/>
      <c r="D319" s="20"/>
      <c r="E319" s="20"/>
      <c r="F319" s="21"/>
      <c r="G319" s="20"/>
    </row>
    <row r="320" spans="2:7" ht="15.75" thickBot="1">
      <c r="B320" s="13"/>
      <c r="C320" s="13"/>
      <c r="D320" s="13"/>
      <c r="E320" s="13"/>
      <c r="F320" s="9" t="s">
        <v>189</v>
      </c>
      <c r="G320" s="59">
        <f>SUM(G317:G319)</f>
        <v>0</v>
      </c>
    </row>
    <row r="321" spans="2:7">
      <c r="B321" s="11"/>
      <c r="C321" s="11"/>
      <c r="D321" s="11"/>
      <c r="E321" s="11"/>
      <c r="F321" s="12"/>
      <c r="G321" s="12"/>
    </row>
    <row r="322" spans="2:7">
      <c r="B322" s="131" t="s">
        <v>190</v>
      </c>
      <c r="C322" s="131"/>
      <c r="D322" s="14"/>
      <c r="E322" s="14"/>
      <c r="F322" s="14"/>
      <c r="G322" s="14"/>
    </row>
    <row r="323" spans="2:7">
      <c r="B323" s="17" t="s">
        <v>191</v>
      </c>
      <c r="C323" s="28" t="s">
        <v>178</v>
      </c>
      <c r="D323" s="15" t="s">
        <v>63</v>
      </c>
      <c r="E323" s="15" t="s">
        <v>184</v>
      </c>
      <c r="F323" s="15" t="s">
        <v>192</v>
      </c>
      <c r="G323" s="15" t="s">
        <v>193</v>
      </c>
    </row>
    <row r="324" spans="2:7">
      <c r="B324" s="16"/>
      <c r="C324" s="27" t="s">
        <v>165</v>
      </c>
      <c r="D324" s="16" t="str">
        <f t="shared" ref="D324:D329" si="22">VLOOKUP(C324,a,2,FALSE)</f>
        <v>m³</v>
      </c>
      <c r="E324" s="21">
        <v>2.1999999999999999E-2</v>
      </c>
      <c r="F324" s="57">
        <f t="shared" ref="F324:F329" si="23">VLOOKUP(C324,a,3,FALSE)</f>
        <v>0</v>
      </c>
      <c r="G324" s="23">
        <f>E324*F324</f>
        <v>0</v>
      </c>
    </row>
    <row r="325" spans="2:7">
      <c r="B325" s="16"/>
      <c r="C325" s="27" t="s">
        <v>157</v>
      </c>
      <c r="D325" s="16" t="str">
        <f t="shared" si="22"/>
        <v>UNIDAD</v>
      </c>
      <c r="E325" s="21">
        <v>0.76400000000000001</v>
      </c>
      <c r="F325" s="57">
        <f t="shared" si="23"/>
        <v>0</v>
      </c>
      <c r="G325" s="23">
        <f t="shared" ref="G325:G329" si="24">E325*F325</f>
        <v>0</v>
      </c>
    </row>
    <row r="326" spans="2:7">
      <c r="B326" s="16"/>
      <c r="C326" s="27" t="s">
        <v>159</v>
      </c>
      <c r="D326" s="16" t="str">
        <f t="shared" si="22"/>
        <v>Kg</v>
      </c>
      <c r="E326" s="21">
        <v>3.4</v>
      </c>
      <c r="F326" s="57">
        <f t="shared" si="23"/>
        <v>0</v>
      </c>
      <c r="G326" s="23">
        <f t="shared" si="24"/>
        <v>0</v>
      </c>
    </row>
    <row r="327" spans="2:7">
      <c r="B327" s="2"/>
      <c r="C327" s="27" t="s">
        <v>65</v>
      </c>
      <c r="D327" s="16" t="str">
        <f t="shared" si="22"/>
        <v>Kg</v>
      </c>
      <c r="E327" s="29">
        <v>0.28999999999999998</v>
      </c>
      <c r="F327" s="57">
        <f t="shared" si="23"/>
        <v>0</v>
      </c>
      <c r="G327" s="23">
        <f t="shared" si="24"/>
        <v>0</v>
      </c>
    </row>
    <row r="328" spans="2:7">
      <c r="B328" s="2"/>
      <c r="C328" s="27" t="s">
        <v>130</v>
      </c>
      <c r="D328" s="16" t="str">
        <f t="shared" si="22"/>
        <v>UNIDAD</v>
      </c>
      <c r="E328" s="29">
        <v>0.02</v>
      </c>
      <c r="F328" s="57">
        <f t="shared" si="23"/>
        <v>0</v>
      </c>
      <c r="G328" s="23">
        <f t="shared" si="24"/>
        <v>0</v>
      </c>
    </row>
    <row r="329" spans="2:7" ht="15.75" thickBot="1">
      <c r="B329" s="2"/>
      <c r="C329" s="27" t="s">
        <v>140</v>
      </c>
      <c r="D329" s="16" t="str">
        <f t="shared" si="22"/>
        <v>UNIDAD</v>
      </c>
      <c r="E329" s="29">
        <v>0.55000000000000004</v>
      </c>
      <c r="F329" s="57">
        <f t="shared" si="23"/>
        <v>0</v>
      </c>
      <c r="G329" s="23">
        <f t="shared" si="24"/>
        <v>0</v>
      </c>
    </row>
    <row r="330" spans="2:7" ht="15.75" thickBot="1">
      <c r="B330" s="11"/>
      <c r="C330" s="11"/>
      <c r="D330" s="11"/>
      <c r="E330" s="11"/>
      <c r="F330" s="9" t="s">
        <v>189</v>
      </c>
      <c r="G330" s="59">
        <f>SUM(G324:G329)</f>
        <v>0</v>
      </c>
    </row>
    <row r="331" spans="2:7">
      <c r="B331" s="11"/>
      <c r="C331" s="11"/>
      <c r="D331" s="11"/>
      <c r="E331" s="11"/>
      <c r="F331" s="12"/>
      <c r="G331" s="12"/>
    </row>
    <row r="332" spans="2:7">
      <c r="B332" s="131" t="s">
        <v>194</v>
      </c>
      <c r="C332" s="131"/>
      <c r="D332" s="14"/>
      <c r="E332" s="14"/>
      <c r="F332" s="14"/>
      <c r="G332" s="14"/>
    </row>
    <row r="333" spans="2:7">
      <c r="B333" s="19" t="s">
        <v>191</v>
      </c>
      <c r="C333" s="28" t="s">
        <v>178</v>
      </c>
      <c r="D333" s="18" t="s">
        <v>63</v>
      </c>
      <c r="E333" s="18" t="s">
        <v>195</v>
      </c>
      <c r="F333" s="15" t="s">
        <v>196</v>
      </c>
      <c r="G333" s="15" t="s">
        <v>193</v>
      </c>
    </row>
    <row r="334" spans="2:7">
      <c r="B334" s="3"/>
      <c r="C334" s="27" t="s">
        <v>206</v>
      </c>
      <c r="D334" s="20" t="s">
        <v>205</v>
      </c>
      <c r="E334" s="24">
        <v>0</v>
      </c>
      <c r="F334" s="30">
        <f>F317</f>
        <v>12</v>
      </c>
      <c r="G334" s="24">
        <f t="shared" ref="G334" si="25">IF(F334=0,0,E334/F334)</f>
        <v>0</v>
      </c>
    </row>
    <row r="335" spans="2:7">
      <c r="B335" s="3"/>
      <c r="C335" s="16"/>
      <c r="D335" s="24"/>
      <c r="E335" s="24">
        <v>0</v>
      </c>
      <c r="F335" s="30">
        <f>IF(E335=0,0,F318)</f>
        <v>0</v>
      </c>
      <c r="G335" s="24">
        <f t="shared" ref="G335:G336" si="26">IF(F335=0,0,E335/F335)</f>
        <v>0</v>
      </c>
    </row>
    <row r="336" spans="2:7" ht="15.75" thickBot="1">
      <c r="B336" s="3"/>
      <c r="C336" s="16"/>
      <c r="D336" s="24"/>
      <c r="E336" s="24">
        <v>0</v>
      </c>
      <c r="F336" s="30">
        <f>IF(E336=0,0,F319)</f>
        <v>0</v>
      </c>
      <c r="G336" s="24">
        <f t="shared" si="26"/>
        <v>0</v>
      </c>
    </row>
    <row r="337" spans="2:7" ht="15.75" thickBot="1">
      <c r="B337" s="11"/>
      <c r="C337" s="11"/>
      <c r="D337" s="11"/>
      <c r="E337" s="11"/>
      <c r="F337" s="9" t="s">
        <v>189</v>
      </c>
      <c r="G337" s="10">
        <f>SUM(G334:G336)</f>
        <v>0</v>
      </c>
    </row>
    <row r="338" spans="2:7" ht="15.75" thickBot="1">
      <c r="B338" s="11"/>
      <c r="C338" s="11"/>
      <c r="D338" s="11"/>
      <c r="E338" s="11"/>
      <c r="F338" s="12"/>
      <c r="G338" s="12"/>
    </row>
    <row r="339" spans="2:7" ht="24" thickBot="1">
      <c r="B339" s="11"/>
      <c r="C339" s="11"/>
      <c r="D339" s="11"/>
      <c r="E339" s="120" t="s">
        <v>197</v>
      </c>
      <c r="F339" s="121"/>
      <c r="G339" s="58">
        <f>G320+G330+G337</f>
        <v>0</v>
      </c>
    </row>
    <row r="340" spans="2:7">
      <c r="B340" s="11"/>
      <c r="C340" s="11"/>
      <c r="D340" s="11"/>
      <c r="E340" s="117"/>
      <c r="F340" s="117"/>
      <c r="G340" s="117"/>
    </row>
    <row r="341" spans="2:7">
      <c r="B341" s="11"/>
      <c r="C341" s="11"/>
      <c r="D341" s="11"/>
      <c r="E341" s="11"/>
      <c r="F341" s="11"/>
      <c r="G341" s="11"/>
    </row>
    <row r="342" spans="2:7" ht="15.75" thickBot="1">
      <c r="B342" s="11"/>
      <c r="C342" s="11"/>
      <c r="D342" s="11"/>
      <c r="E342" s="11"/>
      <c r="F342" s="11"/>
      <c r="G342" s="11"/>
    </row>
    <row r="343" spans="2:7">
      <c r="B343" s="4" t="s">
        <v>61</v>
      </c>
      <c r="C343" s="122" t="s">
        <v>178</v>
      </c>
      <c r="D343" s="123"/>
      <c r="E343" s="124"/>
      <c r="F343" s="5" t="s">
        <v>63</v>
      </c>
      <c r="G343" s="6" t="s">
        <v>179</v>
      </c>
    </row>
    <row r="344" spans="2:7" ht="19.5" thickBot="1">
      <c r="B344" s="8"/>
      <c r="C344" s="125" t="s">
        <v>11</v>
      </c>
      <c r="D344" s="126"/>
      <c r="E344" s="127"/>
      <c r="F344" s="25" t="s">
        <v>69</v>
      </c>
      <c r="G344" s="7"/>
    </row>
    <row r="345" spans="2:7">
      <c r="B345" s="12"/>
      <c r="C345" s="12"/>
      <c r="D345" s="12"/>
      <c r="E345" s="12"/>
      <c r="F345" s="12"/>
      <c r="G345" s="12"/>
    </row>
    <row r="346" spans="2:7" ht="15" customHeight="1">
      <c r="B346" s="11"/>
      <c r="C346" s="11"/>
      <c r="D346" s="128"/>
      <c r="E346" s="118"/>
      <c r="F346" s="118"/>
      <c r="G346" s="118"/>
    </row>
    <row r="347" spans="2:7" ht="15.75" thickBot="1">
      <c r="B347" s="130" t="s">
        <v>181</v>
      </c>
      <c r="C347" s="130"/>
      <c r="D347" s="129"/>
      <c r="E347" s="119"/>
      <c r="F347" s="119"/>
      <c r="G347" s="119"/>
    </row>
    <row r="348" spans="2:7">
      <c r="B348" s="19" t="s">
        <v>182</v>
      </c>
      <c r="C348" s="26" t="s">
        <v>52</v>
      </c>
      <c r="D348" s="18" t="s">
        <v>63</v>
      </c>
      <c r="E348" s="18" t="s">
        <v>183</v>
      </c>
      <c r="F348" s="18" t="s">
        <v>184</v>
      </c>
      <c r="G348" s="18" t="s">
        <v>185</v>
      </c>
    </row>
    <row r="349" spans="2:7">
      <c r="B349" s="3"/>
      <c r="C349" s="27" t="s">
        <v>59</v>
      </c>
      <c r="D349" s="20" t="s">
        <v>186</v>
      </c>
      <c r="E349" s="20">
        <f>VLOOKUP(C349,mo,2,FALSE)</f>
        <v>0</v>
      </c>
      <c r="F349" s="21">
        <v>10</v>
      </c>
      <c r="G349" s="20">
        <f>IF(E349=0,0,E349/F349)</f>
        <v>0</v>
      </c>
    </row>
    <row r="350" spans="2:7">
      <c r="B350" s="3"/>
      <c r="C350" s="27" t="s">
        <v>201</v>
      </c>
      <c r="D350" s="20" t="s">
        <v>187</v>
      </c>
      <c r="E350" s="20" t="s">
        <v>188</v>
      </c>
      <c r="F350" s="21">
        <v>5</v>
      </c>
      <c r="G350" s="20">
        <f>G349*F350/100</f>
        <v>0</v>
      </c>
    </row>
    <row r="351" spans="2:7" ht="15.75" thickBot="1">
      <c r="B351" s="3"/>
      <c r="C351" s="27"/>
      <c r="D351" s="20"/>
      <c r="E351" s="20"/>
      <c r="F351" s="21"/>
      <c r="G351" s="20"/>
    </row>
    <row r="352" spans="2:7" ht="15.75" thickBot="1">
      <c r="B352" s="13"/>
      <c r="C352" s="13"/>
      <c r="D352" s="13"/>
      <c r="E352" s="13"/>
      <c r="F352" s="9" t="s">
        <v>189</v>
      </c>
      <c r="G352" s="59">
        <f>G349+G350+G351</f>
        <v>0</v>
      </c>
    </row>
    <row r="353" spans="2:7">
      <c r="B353" s="11"/>
      <c r="C353" s="11"/>
      <c r="D353" s="11"/>
      <c r="E353" s="11"/>
      <c r="F353" s="12"/>
      <c r="G353" s="12"/>
    </row>
    <row r="354" spans="2:7">
      <c r="B354" s="131" t="s">
        <v>190</v>
      </c>
      <c r="C354" s="131"/>
      <c r="D354" s="14"/>
      <c r="E354" s="14"/>
      <c r="F354" s="14"/>
      <c r="G354" s="14"/>
    </row>
    <row r="355" spans="2:7">
      <c r="B355" s="17" t="s">
        <v>191</v>
      </c>
      <c r="C355" s="28" t="s">
        <v>178</v>
      </c>
      <c r="D355" s="15" t="s">
        <v>63</v>
      </c>
      <c r="E355" s="15" t="s">
        <v>184</v>
      </c>
      <c r="F355" s="15" t="s">
        <v>192</v>
      </c>
      <c r="G355" s="15" t="s">
        <v>193</v>
      </c>
    </row>
    <row r="356" spans="2:7">
      <c r="B356" s="16"/>
      <c r="C356" s="27" t="s">
        <v>165</v>
      </c>
      <c r="D356" s="16" t="str">
        <f t="shared" ref="D356:D361" si="27">VLOOKUP(C356,a,2,FALSE)</f>
        <v>m³</v>
      </c>
      <c r="E356" s="21">
        <v>2.4E-2</v>
      </c>
      <c r="F356" s="57">
        <f t="shared" ref="F356:F361" si="28">VLOOKUP(C356,a,3,FALSE)</f>
        <v>0</v>
      </c>
      <c r="G356" s="23">
        <f>E356*F356</f>
        <v>0</v>
      </c>
    </row>
    <row r="357" spans="2:7">
      <c r="B357" s="16"/>
      <c r="C357" s="27" t="s">
        <v>157</v>
      </c>
      <c r="D357" s="16" t="str">
        <f t="shared" si="27"/>
        <v>UNIDAD</v>
      </c>
      <c r="E357" s="21">
        <v>0.8</v>
      </c>
      <c r="F357" s="57">
        <f t="shared" si="28"/>
        <v>0</v>
      </c>
      <c r="G357" s="23">
        <f t="shared" ref="G357:G361" si="29">E357*F357</f>
        <v>0</v>
      </c>
    </row>
    <row r="358" spans="2:7">
      <c r="B358" s="16"/>
      <c r="C358" s="27" t="s">
        <v>159</v>
      </c>
      <c r="D358" s="16" t="str">
        <f t="shared" si="27"/>
        <v>Kg</v>
      </c>
      <c r="E358" s="21">
        <v>3.4</v>
      </c>
      <c r="F358" s="57">
        <f t="shared" si="28"/>
        <v>0</v>
      </c>
      <c r="G358" s="23">
        <f t="shared" si="29"/>
        <v>0</v>
      </c>
    </row>
    <row r="359" spans="2:7">
      <c r="B359" s="2"/>
      <c r="C359" s="27" t="s">
        <v>65</v>
      </c>
      <c r="D359" s="16" t="str">
        <f t="shared" si="27"/>
        <v>Kg</v>
      </c>
      <c r="E359" s="29">
        <v>0.28999999999999998</v>
      </c>
      <c r="F359" s="57">
        <f t="shared" si="28"/>
        <v>0</v>
      </c>
      <c r="G359" s="23">
        <f t="shared" si="29"/>
        <v>0</v>
      </c>
    </row>
    <row r="360" spans="2:7">
      <c r="B360" s="2"/>
      <c r="C360" s="27" t="s">
        <v>130</v>
      </c>
      <c r="D360" s="16" t="str">
        <f t="shared" si="27"/>
        <v>UNIDAD</v>
      </c>
      <c r="E360" s="29">
        <v>0.02</v>
      </c>
      <c r="F360" s="57">
        <f t="shared" si="28"/>
        <v>0</v>
      </c>
      <c r="G360" s="23">
        <f t="shared" si="29"/>
        <v>0</v>
      </c>
    </row>
    <row r="361" spans="2:7" ht="15.75" thickBot="1">
      <c r="B361" s="2"/>
      <c r="C361" s="27" t="s">
        <v>140</v>
      </c>
      <c r="D361" s="16" t="str">
        <f t="shared" si="27"/>
        <v>UNIDAD</v>
      </c>
      <c r="E361" s="29">
        <v>0.55000000000000004</v>
      </c>
      <c r="F361" s="57">
        <f t="shared" si="28"/>
        <v>0</v>
      </c>
      <c r="G361" s="23">
        <f t="shared" si="29"/>
        <v>0</v>
      </c>
    </row>
    <row r="362" spans="2:7" ht="15.75" thickBot="1">
      <c r="B362" s="11"/>
      <c r="C362" s="11"/>
      <c r="D362" s="11"/>
      <c r="E362" s="11"/>
      <c r="F362" s="9" t="s">
        <v>189</v>
      </c>
      <c r="G362" s="59">
        <f>SUM(G356:G361)</f>
        <v>0</v>
      </c>
    </row>
    <row r="363" spans="2:7">
      <c r="B363" s="11"/>
      <c r="C363" s="11"/>
      <c r="D363" s="11"/>
      <c r="E363" s="11"/>
      <c r="F363" s="12"/>
      <c r="G363" s="12"/>
    </row>
    <row r="364" spans="2:7">
      <c r="B364" s="131" t="s">
        <v>194</v>
      </c>
      <c r="C364" s="131"/>
      <c r="D364" s="14"/>
      <c r="E364" s="14"/>
      <c r="F364" s="14"/>
      <c r="G364" s="14"/>
    </row>
    <row r="365" spans="2:7">
      <c r="B365" s="19" t="s">
        <v>191</v>
      </c>
      <c r="C365" s="28" t="s">
        <v>178</v>
      </c>
      <c r="D365" s="18" t="s">
        <v>63</v>
      </c>
      <c r="E365" s="18" t="s">
        <v>195</v>
      </c>
      <c r="F365" s="15" t="s">
        <v>196</v>
      </c>
      <c r="G365" s="15" t="s">
        <v>193</v>
      </c>
    </row>
    <row r="366" spans="2:7">
      <c r="B366" s="3"/>
      <c r="C366" s="27" t="s">
        <v>206</v>
      </c>
      <c r="D366" s="20" t="s">
        <v>205</v>
      </c>
      <c r="E366" s="24">
        <v>0</v>
      </c>
      <c r="F366" s="30">
        <f>F349</f>
        <v>10</v>
      </c>
      <c r="G366" s="24">
        <f t="shared" ref="G366" si="30">IF(F366=0,0,E366/F366)</f>
        <v>0</v>
      </c>
    </row>
    <row r="367" spans="2:7">
      <c r="B367" s="3"/>
      <c r="C367" s="16"/>
      <c r="D367" s="24"/>
      <c r="E367" s="24">
        <v>0</v>
      </c>
      <c r="F367" s="30">
        <f>IF(E367=0,0,F350)</f>
        <v>0</v>
      </c>
      <c r="G367" s="24">
        <f t="shared" ref="G367:G368" si="31">IF(F367=0,0,E367/F367)</f>
        <v>0</v>
      </c>
    </row>
    <row r="368" spans="2:7" ht="15.75" thickBot="1">
      <c r="B368" s="3"/>
      <c r="C368" s="16"/>
      <c r="D368" s="24"/>
      <c r="E368" s="24">
        <v>0</v>
      </c>
      <c r="F368" s="30">
        <f>IF(E368=0,0,F351)</f>
        <v>0</v>
      </c>
      <c r="G368" s="24">
        <f t="shared" si="31"/>
        <v>0</v>
      </c>
    </row>
    <row r="369" spans="2:7" ht="15.75" thickBot="1">
      <c r="B369" s="11"/>
      <c r="C369" s="11"/>
      <c r="D369" s="11"/>
      <c r="E369" s="11"/>
      <c r="F369" s="9" t="s">
        <v>189</v>
      </c>
      <c r="G369" s="10">
        <f>G366+G367+G368</f>
        <v>0</v>
      </c>
    </row>
    <row r="370" spans="2:7" ht="15.75" thickBot="1">
      <c r="B370" s="11"/>
      <c r="C370" s="11"/>
      <c r="D370" s="11"/>
      <c r="E370" s="11"/>
      <c r="F370" s="12"/>
      <c r="G370" s="12"/>
    </row>
    <row r="371" spans="2:7" ht="24" thickBot="1">
      <c r="B371" s="11"/>
      <c r="C371" s="11"/>
      <c r="D371" s="11"/>
      <c r="E371" s="120" t="s">
        <v>197</v>
      </c>
      <c r="F371" s="121"/>
      <c r="G371" s="58">
        <f>G352+G362+G369</f>
        <v>0</v>
      </c>
    </row>
    <row r="372" spans="2:7">
      <c r="B372" s="11"/>
      <c r="C372" s="11"/>
      <c r="D372" s="11"/>
      <c r="E372" s="117"/>
      <c r="F372" s="117"/>
      <c r="G372" s="117"/>
    </row>
    <row r="373" spans="2:7">
      <c r="B373" s="11"/>
      <c r="C373" s="11"/>
      <c r="D373" s="11"/>
      <c r="E373" s="11"/>
      <c r="F373" s="11"/>
      <c r="G373" s="11"/>
    </row>
    <row r="374" spans="2:7" ht="15.75" thickBot="1">
      <c r="B374" s="11"/>
      <c r="C374" s="11"/>
      <c r="D374" s="11"/>
      <c r="E374" s="11"/>
      <c r="F374" s="11"/>
      <c r="G374" s="11"/>
    </row>
    <row r="375" spans="2:7">
      <c r="B375" s="4" t="s">
        <v>61</v>
      </c>
      <c r="C375" s="122" t="s">
        <v>178</v>
      </c>
      <c r="D375" s="123"/>
      <c r="E375" s="124"/>
      <c r="F375" s="5" t="s">
        <v>63</v>
      </c>
      <c r="G375" s="6" t="s">
        <v>179</v>
      </c>
    </row>
    <row r="376" spans="2:7" ht="19.5" thickBot="1">
      <c r="B376" s="8"/>
      <c r="C376" s="125" t="s">
        <v>12</v>
      </c>
      <c r="D376" s="126"/>
      <c r="E376" s="127"/>
      <c r="F376" s="25" t="s">
        <v>69</v>
      </c>
      <c r="G376" s="7"/>
    </row>
    <row r="377" spans="2:7">
      <c r="B377" s="12"/>
      <c r="C377" s="12"/>
      <c r="D377" s="12"/>
      <c r="E377" s="12"/>
      <c r="F377" s="12"/>
      <c r="G377" s="12"/>
    </row>
    <row r="378" spans="2:7" ht="15" customHeight="1">
      <c r="B378" s="11"/>
      <c r="C378" s="11"/>
      <c r="D378" s="128"/>
      <c r="E378" s="118"/>
      <c r="F378" s="118"/>
      <c r="G378" s="118"/>
    </row>
    <row r="379" spans="2:7" ht="15.75" thickBot="1">
      <c r="B379" s="130" t="s">
        <v>181</v>
      </c>
      <c r="C379" s="130"/>
      <c r="D379" s="129"/>
      <c r="E379" s="119"/>
      <c r="F379" s="119"/>
      <c r="G379" s="119"/>
    </row>
    <row r="380" spans="2:7">
      <c r="B380" s="19" t="s">
        <v>182</v>
      </c>
      <c r="C380" s="26" t="s">
        <v>52</v>
      </c>
      <c r="D380" s="18" t="s">
        <v>63</v>
      </c>
      <c r="E380" s="18" t="s">
        <v>183</v>
      </c>
      <c r="F380" s="18" t="s">
        <v>184</v>
      </c>
      <c r="G380" s="18" t="s">
        <v>185</v>
      </c>
    </row>
    <row r="381" spans="2:7">
      <c r="B381" s="3"/>
      <c r="C381" s="27" t="s">
        <v>59</v>
      </c>
      <c r="D381" s="20" t="s">
        <v>186</v>
      </c>
      <c r="E381" s="20">
        <f>VLOOKUP(C381,mo,2,FALSE)</f>
        <v>0</v>
      </c>
      <c r="F381" s="21">
        <v>20</v>
      </c>
      <c r="G381" s="20">
        <f>IF(E381=0,0,E381/F381)</f>
        <v>0</v>
      </c>
    </row>
    <row r="382" spans="2:7">
      <c r="B382" s="3"/>
      <c r="C382" s="27" t="s">
        <v>201</v>
      </c>
      <c r="D382" s="20" t="s">
        <v>187</v>
      </c>
      <c r="E382" s="20" t="s">
        <v>188</v>
      </c>
      <c r="F382" s="21">
        <v>5</v>
      </c>
      <c r="G382" s="20">
        <f>G381*F382/100</f>
        <v>0</v>
      </c>
    </row>
    <row r="383" spans="2:7" ht="15.75" thickBot="1">
      <c r="B383" s="3"/>
      <c r="C383" s="27"/>
      <c r="D383" s="20"/>
      <c r="E383" s="20"/>
      <c r="F383" s="21"/>
      <c r="G383" s="20"/>
    </row>
    <row r="384" spans="2:7" ht="15.75" thickBot="1">
      <c r="B384" s="13"/>
      <c r="C384" s="13"/>
      <c r="D384" s="13"/>
      <c r="E384" s="13"/>
      <c r="F384" s="9" t="s">
        <v>189</v>
      </c>
      <c r="G384" s="10">
        <f>G381+G382+G383</f>
        <v>0</v>
      </c>
    </row>
    <row r="385" spans="2:7">
      <c r="B385" s="11"/>
      <c r="C385" s="11"/>
      <c r="D385" s="11"/>
      <c r="E385" s="11"/>
      <c r="F385" s="12"/>
      <c r="G385" s="12"/>
    </row>
    <row r="386" spans="2:7">
      <c r="B386" s="131" t="s">
        <v>190</v>
      </c>
      <c r="C386" s="131"/>
      <c r="D386" s="14"/>
      <c r="E386" s="14"/>
      <c r="F386" s="14"/>
      <c r="G386" s="14"/>
    </row>
    <row r="387" spans="2:7">
      <c r="B387" s="17" t="s">
        <v>191</v>
      </c>
      <c r="C387" s="28" t="s">
        <v>178</v>
      </c>
      <c r="D387" s="15" t="s">
        <v>63</v>
      </c>
      <c r="E387" s="15" t="s">
        <v>184</v>
      </c>
      <c r="F387" s="15" t="s">
        <v>192</v>
      </c>
      <c r="G387" s="15" t="s">
        <v>193</v>
      </c>
    </row>
    <row r="388" spans="2:7">
      <c r="B388" s="16"/>
      <c r="C388" s="27" t="s">
        <v>165</v>
      </c>
      <c r="D388" s="16" t="str">
        <f t="shared" ref="D388:D393" si="32">VLOOKUP(C388,a,2,FALSE)</f>
        <v>m³</v>
      </c>
      <c r="E388" s="21">
        <v>1.0999999999999999E-2</v>
      </c>
      <c r="F388" s="60">
        <f t="shared" ref="F388:F393" si="33">VLOOKUP(C388,a,3,FALSE)</f>
        <v>0</v>
      </c>
      <c r="G388" s="23">
        <f>E388*F388</f>
        <v>0</v>
      </c>
    </row>
    <row r="389" spans="2:7">
      <c r="B389" s="16"/>
      <c r="C389" s="27" t="s">
        <v>157</v>
      </c>
      <c r="D389" s="16" t="str">
        <f t="shared" si="32"/>
        <v>UNIDAD</v>
      </c>
      <c r="E389" s="21">
        <v>0.35</v>
      </c>
      <c r="F389" s="60">
        <f t="shared" si="33"/>
        <v>0</v>
      </c>
      <c r="G389" s="23">
        <f t="shared" ref="G389:G393" si="34">E389*F389</f>
        <v>0</v>
      </c>
    </row>
    <row r="390" spans="2:7">
      <c r="B390" s="16"/>
      <c r="C390" s="27" t="s">
        <v>159</v>
      </c>
      <c r="D390" s="16" t="str">
        <f t="shared" si="32"/>
        <v>Kg</v>
      </c>
      <c r="E390" s="21">
        <v>0.22500000000000001</v>
      </c>
      <c r="F390" s="60">
        <f t="shared" si="33"/>
        <v>0</v>
      </c>
      <c r="G390" s="23">
        <f t="shared" si="34"/>
        <v>0</v>
      </c>
    </row>
    <row r="391" spans="2:7">
      <c r="B391" s="2"/>
      <c r="C391" s="27" t="s">
        <v>65</v>
      </c>
      <c r="D391" s="16" t="str">
        <f t="shared" si="32"/>
        <v>Kg</v>
      </c>
      <c r="E391" s="29">
        <v>0.15</v>
      </c>
      <c r="F391" s="60">
        <f t="shared" si="33"/>
        <v>0</v>
      </c>
      <c r="G391" s="23">
        <f t="shared" si="34"/>
        <v>0</v>
      </c>
    </row>
    <row r="392" spans="2:7">
      <c r="B392" s="2"/>
      <c r="C392" s="27" t="s">
        <v>130</v>
      </c>
      <c r="D392" s="16" t="str">
        <f t="shared" si="32"/>
        <v>UNIDAD</v>
      </c>
      <c r="E392" s="29">
        <v>0.02</v>
      </c>
      <c r="F392" s="60">
        <f t="shared" si="33"/>
        <v>0</v>
      </c>
      <c r="G392" s="23">
        <f t="shared" si="34"/>
        <v>0</v>
      </c>
    </row>
    <row r="393" spans="2:7" ht="15.75" thickBot="1">
      <c r="B393" s="2"/>
      <c r="C393" s="27" t="s">
        <v>140</v>
      </c>
      <c r="D393" s="16" t="str">
        <f t="shared" si="32"/>
        <v>UNIDAD</v>
      </c>
      <c r="E393" s="21">
        <v>0.67</v>
      </c>
      <c r="F393" s="60">
        <f t="shared" si="33"/>
        <v>0</v>
      </c>
      <c r="G393" s="23">
        <f t="shared" si="34"/>
        <v>0</v>
      </c>
    </row>
    <row r="394" spans="2:7" ht="15.75" thickBot="1">
      <c r="B394" s="11"/>
      <c r="C394" s="11"/>
      <c r="D394" s="11"/>
      <c r="E394" s="11"/>
      <c r="F394" s="9" t="s">
        <v>189</v>
      </c>
      <c r="G394" s="59">
        <f>SUM(G388:G393)</f>
        <v>0</v>
      </c>
    </row>
    <row r="395" spans="2:7">
      <c r="B395" s="11"/>
      <c r="C395" s="11"/>
      <c r="D395" s="11"/>
      <c r="E395" s="11"/>
      <c r="F395" s="12"/>
      <c r="G395" s="12"/>
    </row>
    <row r="396" spans="2:7">
      <c r="B396" s="131" t="s">
        <v>194</v>
      </c>
      <c r="C396" s="131"/>
      <c r="D396" s="14"/>
      <c r="E396" s="14"/>
      <c r="F396" s="14"/>
      <c r="G396" s="14"/>
    </row>
    <row r="397" spans="2:7">
      <c r="B397" s="19" t="s">
        <v>191</v>
      </c>
      <c r="C397" s="28" t="s">
        <v>178</v>
      </c>
      <c r="D397" s="18" t="s">
        <v>63</v>
      </c>
      <c r="E397" s="18" t="s">
        <v>195</v>
      </c>
      <c r="F397" s="15" t="s">
        <v>196</v>
      </c>
      <c r="G397" s="15" t="s">
        <v>193</v>
      </c>
    </row>
    <row r="398" spans="2:7">
      <c r="B398" s="3"/>
      <c r="C398" s="16" t="s">
        <v>208</v>
      </c>
      <c r="D398" s="20" t="s">
        <v>186</v>
      </c>
      <c r="E398" s="24">
        <v>0</v>
      </c>
      <c r="F398" s="30">
        <f>F381</f>
        <v>20</v>
      </c>
      <c r="G398" s="24">
        <f t="shared" ref="G398:G400" si="35">IF(F398=0,0,E398/F398)</f>
        <v>0</v>
      </c>
    </row>
    <row r="399" spans="2:7">
      <c r="B399" s="3"/>
      <c r="C399" s="27" t="s">
        <v>206</v>
      </c>
      <c r="D399" s="20" t="s">
        <v>186</v>
      </c>
      <c r="E399" s="24">
        <v>0</v>
      </c>
      <c r="F399" s="30">
        <f>F381</f>
        <v>20</v>
      </c>
      <c r="G399" s="24">
        <f t="shared" si="35"/>
        <v>0</v>
      </c>
    </row>
    <row r="400" spans="2:7" ht="15.75" thickBot="1">
      <c r="B400" s="3"/>
      <c r="C400" s="16"/>
      <c r="D400" s="24"/>
      <c r="E400" s="24">
        <v>0</v>
      </c>
      <c r="F400" s="30">
        <f>IF(E400=0,0,$F$13)</f>
        <v>0</v>
      </c>
      <c r="G400" s="24">
        <f t="shared" si="35"/>
        <v>0</v>
      </c>
    </row>
    <row r="401" spans="2:7" ht="15.75" thickBot="1">
      <c r="B401" s="11"/>
      <c r="C401" s="11"/>
      <c r="D401" s="11"/>
      <c r="E401" s="11"/>
      <c r="F401" s="9" t="s">
        <v>189</v>
      </c>
      <c r="G401" s="10">
        <f>SUM(G398:G400)</f>
        <v>0</v>
      </c>
    </row>
    <row r="402" spans="2:7" ht="15.75" thickBot="1">
      <c r="B402" s="11"/>
      <c r="C402" s="11"/>
      <c r="D402" s="11"/>
      <c r="E402" s="11"/>
      <c r="F402" s="12"/>
      <c r="G402" s="12"/>
    </row>
    <row r="403" spans="2:7" ht="24" thickBot="1">
      <c r="B403" s="11"/>
      <c r="C403" s="11"/>
      <c r="D403" s="11"/>
      <c r="E403" s="120" t="s">
        <v>197</v>
      </c>
      <c r="F403" s="121"/>
      <c r="G403" s="58">
        <f>G384+G394+G401</f>
        <v>0</v>
      </c>
    </row>
    <row r="404" spans="2:7">
      <c r="B404" s="11"/>
      <c r="C404" s="11"/>
      <c r="D404" s="11"/>
      <c r="E404" s="117"/>
      <c r="F404" s="117"/>
      <c r="G404" s="117"/>
    </row>
    <row r="405" spans="2:7">
      <c r="B405" s="11"/>
      <c r="C405" s="11"/>
      <c r="D405" s="11"/>
      <c r="E405" s="11"/>
      <c r="F405" s="11"/>
      <c r="G405" s="11"/>
    </row>
    <row r="406" spans="2:7" ht="15.75" thickBot="1">
      <c r="B406" s="11"/>
      <c r="C406" s="11"/>
      <c r="D406" s="11"/>
      <c r="E406" s="11"/>
      <c r="F406" s="11"/>
      <c r="G406" s="11"/>
    </row>
    <row r="407" spans="2:7">
      <c r="B407" s="4" t="s">
        <v>61</v>
      </c>
      <c r="C407" s="122" t="s">
        <v>178</v>
      </c>
      <c r="D407" s="123"/>
      <c r="E407" s="124"/>
      <c r="F407" s="5" t="s">
        <v>63</v>
      </c>
      <c r="G407" s="6" t="s">
        <v>179</v>
      </c>
    </row>
    <row r="408" spans="2:7" ht="19.5" thickBot="1">
      <c r="B408" s="8"/>
      <c r="C408" s="125" t="s">
        <v>13</v>
      </c>
      <c r="D408" s="126"/>
      <c r="E408" s="127"/>
      <c r="F408" s="25" t="s">
        <v>200</v>
      </c>
      <c r="G408" s="7"/>
    </row>
    <row r="409" spans="2:7">
      <c r="B409" s="12"/>
      <c r="C409" s="12"/>
      <c r="D409" s="12"/>
      <c r="E409" s="12"/>
      <c r="F409" s="12"/>
      <c r="G409" s="12"/>
    </row>
    <row r="410" spans="2:7" ht="15" customHeight="1">
      <c r="B410" s="11"/>
      <c r="C410" s="11"/>
      <c r="D410" s="128"/>
      <c r="E410" s="118"/>
      <c r="F410" s="118"/>
      <c r="G410" s="118"/>
    </row>
    <row r="411" spans="2:7" ht="15.75" thickBot="1">
      <c r="B411" s="130" t="s">
        <v>181</v>
      </c>
      <c r="C411" s="130"/>
      <c r="D411" s="129"/>
      <c r="E411" s="119"/>
      <c r="F411" s="119"/>
      <c r="G411" s="119"/>
    </row>
    <row r="412" spans="2:7">
      <c r="B412" s="19" t="s">
        <v>182</v>
      </c>
      <c r="C412" s="26" t="s">
        <v>52</v>
      </c>
      <c r="D412" s="18" t="s">
        <v>63</v>
      </c>
      <c r="E412" s="18" t="s">
        <v>183</v>
      </c>
      <c r="F412" s="18" t="s">
        <v>184</v>
      </c>
      <c r="G412" s="18" t="s">
        <v>185</v>
      </c>
    </row>
    <row r="413" spans="2:7">
      <c r="B413" s="3"/>
      <c r="C413" s="27" t="s">
        <v>60</v>
      </c>
      <c r="D413" s="20" t="s">
        <v>186</v>
      </c>
      <c r="E413" s="20">
        <f>VLOOKUP(C413,mo,2,FALSE)</f>
        <v>0</v>
      </c>
      <c r="F413" s="21">
        <v>28</v>
      </c>
      <c r="G413" s="20">
        <f>IF(E413=0,0,E413/F413)</f>
        <v>0</v>
      </c>
    </row>
    <row r="414" spans="2:7">
      <c r="B414" s="3"/>
      <c r="C414" s="27" t="s">
        <v>201</v>
      </c>
      <c r="D414" s="20" t="s">
        <v>187</v>
      </c>
      <c r="E414" s="20" t="s">
        <v>188</v>
      </c>
      <c r="F414" s="21">
        <v>5</v>
      </c>
      <c r="G414" s="20">
        <f>G413*F414/100</f>
        <v>0</v>
      </c>
    </row>
    <row r="415" spans="2:7" ht="15.75" thickBot="1">
      <c r="B415" s="3"/>
      <c r="C415" s="27"/>
      <c r="D415" s="20"/>
      <c r="E415" s="20"/>
      <c r="F415" s="21"/>
      <c r="G415" s="20"/>
    </row>
    <row r="416" spans="2:7" ht="15.75" thickBot="1">
      <c r="B416" s="13"/>
      <c r="C416" s="13"/>
      <c r="D416" s="13"/>
      <c r="E416" s="13"/>
      <c r="F416" s="9" t="s">
        <v>189</v>
      </c>
      <c r="G416" s="59">
        <f>G413+G414+G415</f>
        <v>0</v>
      </c>
    </row>
    <row r="417" spans="2:7">
      <c r="B417" s="11"/>
      <c r="C417" s="11"/>
      <c r="D417" s="11"/>
      <c r="E417" s="11"/>
      <c r="F417" s="12"/>
      <c r="G417" s="12"/>
    </row>
    <row r="418" spans="2:7">
      <c r="B418" s="131" t="s">
        <v>190</v>
      </c>
      <c r="C418" s="131"/>
      <c r="D418" s="14"/>
      <c r="E418" s="14"/>
      <c r="F418" s="14"/>
      <c r="G418" s="14"/>
    </row>
    <row r="419" spans="2:7">
      <c r="B419" s="17" t="s">
        <v>191</v>
      </c>
      <c r="C419" s="28" t="s">
        <v>178</v>
      </c>
      <c r="D419" s="15" t="s">
        <v>63</v>
      </c>
      <c r="E419" s="15" t="s">
        <v>184</v>
      </c>
      <c r="F419" s="15" t="s">
        <v>192</v>
      </c>
      <c r="G419" s="15" t="s">
        <v>193</v>
      </c>
    </row>
    <row r="420" spans="2:7">
      <c r="B420" s="16"/>
      <c r="C420" s="27" t="s">
        <v>164</v>
      </c>
      <c r="D420" s="16" t="str">
        <f>VLOOKUP(C420,a,2,FALSE)</f>
        <v>m³</v>
      </c>
      <c r="E420" s="21">
        <v>0.06</v>
      </c>
      <c r="F420" s="60">
        <f>VLOOKUP(C420,a,3,FALSE)</f>
        <v>0</v>
      </c>
      <c r="G420" s="23">
        <f>E420*F420</f>
        <v>0</v>
      </c>
    </row>
    <row r="421" spans="2:7">
      <c r="B421" s="16"/>
      <c r="C421" s="27"/>
      <c r="D421" s="16"/>
      <c r="E421" s="21"/>
      <c r="F421" s="22"/>
      <c r="G421" s="23">
        <f t="shared" ref="G421:G425" si="36">E421*F421</f>
        <v>0</v>
      </c>
    </row>
    <row r="422" spans="2:7">
      <c r="B422" s="16"/>
      <c r="C422" s="27"/>
      <c r="D422" s="2"/>
      <c r="E422" s="21"/>
      <c r="F422" s="22"/>
      <c r="G422" s="23">
        <f t="shared" si="36"/>
        <v>0</v>
      </c>
    </row>
    <row r="423" spans="2:7">
      <c r="B423" s="2"/>
      <c r="C423" s="27"/>
      <c r="D423" s="2"/>
      <c r="E423" s="29"/>
      <c r="F423" s="22"/>
      <c r="G423" s="23">
        <f t="shared" si="36"/>
        <v>0</v>
      </c>
    </row>
    <row r="424" spans="2:7">
      <c r="B424" s="2"/>
      <c r="C424" s="16"/>
      <c r="D424" s="2"/>
      <c r="E424" s="29"/>
      <c r="F424" s="22"/>
      <c r="G424" s="23">
        <f t="shared" si="36"/>
        <v>0</v>
      </c>
    </row>
    <row r="425" spans="2:7" ht="15.75" thickBot="1">
      <c r="B425" s="2"/>
      <c r="C425" s="27"/>
      <c r="D425" s="2"/>
      <c r="E425" s="21"/>
      <c r="F425" s="31"/>
      <c r="G425" s="23">
        <f t="shared" si="36"/>
        <v>0</v>
      </c>
    </row>
    <row r="426" spans="2:7" ht="15.75" thickBot="1">
      <c r="B426" s="11"/>
      <c r="C426" s="11"/>
      <c r="D426" s="11"/>
      <c r="E426" s="11"/>
      <c r="F426" s="9" t="s">
        <v>189</v>
      </c>
      <c r="G426" s="59">
        <f>SUM(G420:G425)</f>
        <v>0</v>
      </c>
    </row>
    <row r="427" spans="2:7">
      <c r="B427" s="11"/>
      <c r="C427" s="11"/>
      <c r="D427" s="11"/>
      <c r="E427" s="11"/>
      <c r="F427" s="12"/>
      <c r="G427" s="12"/>
    </row>
    <row r="428" spans="2:7">
      <c r="B428" s="131" t="s">
        <v>194</v>
      </c>
      <c r="C428" s="131"/>
      <c r="D428" s="14"/>
      <c r="E428" s="14"/>
      <c r="F428" s="14"/>
      <c r="G428" s="14"/>
    </row>
    <row r="429" spans="2:7">
      <c r="B429" s="19" t="s">
        <v>191</v>
      </c>
      <c r="C429" s="28" t="s">
        <v>178</v>
      </c>
      <c r="D429" s="18" t="s">
        <v>63</v>
      </c>
      <c r="E429" s="18" t="s">
        <v>195</v>
      </c>
      <c r="F429" s="15" t="s">
        <v>196</v>
      </c>
      <c r="G429" s="15" t="s">
        <v>193</v>
      </c>
    </row>
    <row r="430" spans="2:7">
      <c r="B430" s="3"/>
      <c r="C430" s="27" t="s">
        <v>206</v>
      </c>
      <c r="D430" s="20" t="s">
        <v>205</v>
      </c>
      <c r="E430" s="24">
        <v>0</v>
      </c>
      <c r="F430" s="30">
        <f>F413</f>
        <v>28</v>
      </c>
      <c r="G430" s="24">
        <f t="shared" ref="G430" si="37">IF(F430=0,0,E430/F430)</f>
        <v>0</v>
      </c>
    </row>
    <row r="431" spans="2:7">
      <c r="B431" s="3"/>
      <c r="C431" s="16"/>
      <c r="D431" s="24"/>
      <c r="E431" s="24">
        <v>0</v>
      </c>
      <c r="F431" s="30">
        <v>0</v>
      </c>
      <c r="G431" s="24">
        <f t="shared" ref="G431:G432" si="38">IF(F431=0,0,E431/F431)</f>
        <v>0</v>
      </c>
    </row>
    <row r="432" spans="2:7" ht="15.75" thickBot="1">
      <c r="B432" s="3"/>
      <c r="C432" s="16"/>
      <c r="D432" s="24"/>
      <c r="E432" s="24">
        <v>0</v>
      </c>
      <c r="F432" s="30">
        <f>IF(E432=0,0,$F$13)</f>
        <v>0</v>
      </c>
      <c r="G432" s="24">
        <f t="shared" si="38"/>
        <v>0</v>
      </c>
    </row>
    <row r="433" spans="2:7" ht="15.75" thickBot="1">
      <c r="B433" s="11"/>
      <c r="C433" s="11"/>
      <c r="D433" s="11"/>
      <c r="E433" s="11"/>
      <c r="F433" s="9" t="s">
        <v>189</v>
      </c>
      <c r="G433" s="10">
        <f>SUM(G430:G432)</f>
        <v>0</v>
      </c>
    </row>
    <row r="434" spans="2:7" ht="15.75" thickBot="1">
      <c r="B434" s="11"/>
      <c r="C434" s="11"/>
      <c r="D434" s="11"/>
      <c r="E434" s="11"/>
      <c r="F434" s="12"/>
      <c r="G434" s="12"/>
    </row>
    <row r="435" spans="2:7" ht="24" thickBot="1">
      <c r="B435" s="11"/>
      <c r="C435" s="11"/>
      <c r="D435" s="11"/>
      <c r="E435" s="120" t="s">
        <v>197</v>
      </c>
      <c r="F435" s="121"/>
      <c r="G435" s="58">
        <f>G416+G426+G433</f>
        <v>0</v>
      </c>
    </row>
    <row r="436" spans="2:7">
      <c r="B436" s="11"/>
      <c r="C436" s="11"/>
      <c r="D436" s="11"/>
      <c r="E436" s="117"/>
      <c r="F436" s="117"/>
      <c r="G436" s="117"/>
    </row>
    <row r="437" spans="2:7">
      <c r="B437" s="11"/>
      <c r="C437" s="11"/>
      <c r="D437" s="11"/>
      <c r="E437" s="11"/>
      <c r="F437" s="11"/>
      <c r="G437" s="11"/>
    </row>
    <row r="438" spans="2:7" ht="15.75" thickBot="1">
      <c r="B438" s="11"/>
      <c r="C438" s="11"/>
      <c r="D438" s="11"/>
      <c r="E438" s="11"/>
      <c r="F438" s="11"/>
      <c r="G438" s="11"/>
    </row>
    <row r="439" spans="2:7">
      <c r="B439" s="4" t="s">
        <v>61</v>
      </c>
      <c r="C439" s="122" t="s">
        <v>178</v>
      </c>
      <c r="D439" s="123"/>
      <c r="E439" s="124"/>
      <c r="F439" s="5" t="s">
        <v>63</v>
      </c>
      <c r="G439" s="6" t="s">
        <v>179</v>
      </c>
    </row>
    <row r="440" spans="2:7" ht="19.5" thickBot="1">
      <c r="B440" s="8"/>
      <c r="C440" s="125" t="s">
        <v>14</v>
      </c>
      <c r="D440" s="126"/>
      <c r="E440" s="127"/>
      <c r="F440" s="25" t="s">
        <v>200</v>
      </c>
      <c r="G440" s="7"/>
    </row>
    <row r="441" spans="2:7">
      <c r="B441" s="12"/>
      <c r="C441" s="12"/>
      <c r="D441" s="12"/>
      <c r="E441" s="12"/>
      <c r="F441" s="12"/>
      <c r="G441" s="12"/>
    </row>
    <row r="442" spans="2:7">
      <c r="B442" s="11"/>
      <c r="C442" s="11"/>
      <c r="D442" s="132"/>
      <c r="E442" s="118"/>
      <c r="F442" s="118"/>
      <c r="G442" s="118"/>
    </row>
    <row r="443" spans="2:7" ht="15.75" thickBot="1">
      <c r="B443" s="130" t="s">
        <v>181</v>
      </c>
      <c r="C443" s="130"/>
      <c r="D443" s="133"/>
      <c r="E443" s="119"/>
      <c r="F443" s="119"/>
      <c r="G443" s="119"/>
    </row>
    <row r="444" spans="2:7">
      <c r="B444" s="19" t="s">
        <v>182</v>
      </c>
      <c r="C444" s="26" t="s">
        <v>52</v>
      </c>
      <c r="D444" s="18" t="s">
        <v>63</v>
      </c>
      <c r="E444" s="18" t="s">
        <v>183</v>
      </c>
      <c r="F444" s="18" t="s">
        <v>184</v>
      </c>
      <c r="G444" s="18" t="s">
        <v>185</v>
      </c>
    </row>
    <row r="445" spans="2:7">
      <c r="B445" s="3"/>
      <c r="C445" s="27" t="s">
        <v>57</v>
      </c>
      <c r="D445" s="20" t="s">
        <v>186</v>
      </c>
      <c r="E445" s="20">
        <f>VLOOKUP(C445,mo,2,FALSE)</f>
        <v>0</v>
      </c>
      <c r="F445" s="21">
        <v>10</v>
      </c>
      <c r="G445" s="20">
        <f>IF(E445=0,0,E445/F445)</f>
        <v>0</v>
      </c>
    </row>
    <row r="446" spans="2:7">
      <c r="B446" s="3"/>
      <c r="C446" s="27" t="s">
        <v>201</v>
      </c>
      <c r="D446" s="20" t="s">
        <v>187</v>
      </c>
      <c r="E446" s="20"/>
      <c r="F446" s="21">
        <v>5</v>
      </c>
      <c r="G446" s="20">
        <f>G445*F446/100</f>
        <v>0</v>
      </c>
    </row>
    <row r="447" spans="2:7" ht="15.75" thickBot="1">
      <c r="B447" s="3"/>
      <c r="C447" s="27"/>
      <c r="D447" s="20"/>
      <c r="E447" s="20"/>
      <c r="F447" s="21"/>
      <c r="G447" s="20"/>
    </row>
    <row r="448" spans="2:7" ht="15.75" thickBot="1">
      <c r="B448" s="13"/>
      <c r="C448" s="13"/>
      <c r="D448" s="13"/>
      <c r="E448" s="13"/>
      <c r="F448" s="9" t="s">
        <v>189</v>
      </c>
      <c r="G448" s="59">
        <f>+G445+G446</f>
        <v>0</v>
      </c>
    </row>
    <row r="449" spans="2:7">
      <c r="B449" s="11"/>
      <c r="C449" s="11"/>
      <c r="D449" s="11"/>
      <c r="E449" s="11"/>
      <c r="F449" s="12"/>
      <c r="G449" s="12"/>
    </row>
    <row r="450" spans="2:7">
      <c r="B450" s="131" t="s">
        <v>190</v>
      </c>
      <c r="C450" s="131"/>
      <c r="D450" s="14"/>
      <c r="E450" s="14"/>
      <c r="F450" s="14"/>
      <c r="G450" s="14"/>
    </row>
    <row r="451" spans="2:7">
      <c r="B451" s="17" t="s">
        <v>191</v>
      </c>
      <c r="C451" s="28" t="s">
        <v>178</v>
      </c>
      <c r="D451" s="15" t="s">
        <v>63</v>
      </c>
      <c r="E451" s="15" t="s">
        <v>184</v>
      </c>
      <c r="F451" s="15" t="s">
        <v>192</v>
      </c>
      <c r="G451" s="15" t="s">
        <v>193</v>
      </c>
    </row>
    <row r="452" spans="2:7">
      <c r="B452" s="16"/>
      <c r="C452" s="27" t="s">
        <v>124</v>
      </c>
      <c r="D452" s="16" t="str">
        <f>VLOOKUP(C452,a,2,FALSE)</f>
        <v>m³</v>
      </c>
      <c r="E452" s="21">
        <v>2.1999999999999999E-2</v>
      </c>
      <c r="F452" s="60">
        <f>VLOOKUP(C452,a,3,FALSE)</f>
        <v>0</v>
      </c>
      <c r="G452" s="23">
        <f>E452*F452</f>
        <v>0</v>
      </c>
    </row>
    <row r="453" spans="2:7">
      <c r="B453" s="16" t="s">
        <v>175</v>
      </c>
      <c r="C453" s="27"/>
      <c r="D453" s="16"/>
      <c r="E453" s="21"/>
      <c r="F453" s="22"/>
      <c r="G453" s="23"/>
    </row>
    <row r="454" spans="2:7">
      <c r="B454" s="16"/>
      <c r="C454" s="27"/>
      <c r="D454" s="16"/>
      <c r="E454" s="21"/>
      <c r="F454" s="22"/>
      <c r="G454" s="23"/>
    </row>
    <row r="455" spans="2:7">
      <c r="B455" s="2"/>
      <c r="C455" s="27"/>
      <c r="D455" s="16"/>
      <c r="E455" s="29"/>
      <c r="F455" s="22"/>
      <c r="G455" s="23"/>
    </row>
    <row r="456" spans="2:7" ht="15.75" thickBot="1">
      <c r="B456" s="2"/>
      <c r="C456" s="27"/>
      <c r="D456" s="2"/>
      <c r="E456" s="29"/>
      <c r="F456" s="22"/>
      <c r="G456" s="23"/>
    </row>
    <row r="457" spans="2:7" ht="15.75" thickBot="1">
      <c r="B457" s="11"/>
      <c r="C457" s="11"/>
      <c r="D457" s="11"/>
      <c r="E457" s="11"/>
      <c r="F457" s="9" t="s">
        <v>189</v>
      </c>
      <c r="G457" s="59">
        <f>SUM(G452:G456)</f>
        <v>0</v>
      </c>
    </row>
    <row r="458" spans="2:7">
      <c r="B458" s="11"/>
      <c r="C458" s="11"/>
      <c r="D458" s="11"/>
      <c r="E458" s="11"/>
      <c r="F458" s="12"/>
      <c r="G458" s="12"/>
    </row>
    <row r="459" spans="2:7">
      <c r="B459" s="131" t="s">
        <v>194</v>
      </c>
      <c r="C459" s="131"/>
      <c r="D459" s="14"/>
      <c r="E459" s="14"/>
      <c r="F459" s="14"/>
      <c r="G459" s="14"/>
    </row>
    <row r="460" spans="2:7">
      <c r="B460" s="19" t="s">
        <v>191</v>
      </c>
      <c r="C460" s="28" t="s">
        <v>178</v>
      </c>
      <c r="D460" s="18" t="s">
        <v>63</v>
      </c>
      <c r="E460" s="18" t="s">
        <v>195</v>
      </c>
      <c r="F460" s="15" t="s">
        <v>196</v>
      </c>
      <c r="G460" s="15" t="s">
        <v>193</v>
      </c>
    </row>
    <row r="461" spans="2:7">
      <c r="B461" s="3"/>
      <c r="C461" s="27"/>
      <c r="D461" s="24"/>
      <c r="E461" s="24"/>
      <c r="F461" s="30"/>
      <c r="G461" s="24"/>
    </row>
    <row r="462" spans="2:7">
      <c r="B462" s="3"/>
      <c r="C462" s="16"/>
      <c r="D462" s="24"/>
      <c r="E462" s="24"/>
      <c r="F462" s="30"/>
      <c r="G462" s="24"/>
    </row>
    <row r="463" spans="2:7" ht="15.75" thickBot="1">
      <c r="B463" s="3"/>
      <c r="C463" s="16"/>
      <c r="D463" s="24"/>
      <c r="E463" s="24"/>
      <c r="F463" s="30"/>
      <c r="G463" s="24"/>
    </row>
    <row r="464" spans="2:7" ht="15.75" thickBot="1">
      <c r="B464" s="11"/>
      <c r="C464" s="11"/>
      <c r="D464" s="11"/>
      <c r="E464" s="11"/>
      <c r="F464" s="9" t="s">
        <v>189</v>
      </c>
      <c r="G464" s="10"/>
    </row>
    <row r="465" spans="2:7" ht="15.75" thickBot="1">
      <c r="B465" s="11"/>
      <c r="C465" s="11"/>
      <c r="D465" s="11"/>
      <c r="E465" s="11"/>
      <c r="F465" s="12"/>
      <c r="G465" s="12"/>
    </row>
    <row r="466" spans="2:7" ht="24" thickBot="1">
      <c r="B466" s="11"/>
      <c r="C466" s="11"/>
      <c r="D466" s="11"/>
      <c r="E466" s="120" t="s">
        <v>197</v>
      </c>
      <c r="F466" s="121"/>
      <c r="G466" s="58">
        <f>+G448+G457+G464</f>
        <v>0</v>
      </c>
    </row>
    <row r="467" spans="2:7">
      <c r="B467" s="11"/>
      <c r="C467" s="11"/>
      <c r="D467" s="11"/>
      <c r="E467" s="117"/>
      <c r="F467" s="117"/>
      <c r="G467" s="117"/>
    </row>
    <row r="468" spans="2:7">
      <c r="B468" s="11"/>
      <c r="C468" s="11"/>
      <c r="D468" s="11"/>
      <c r="E468" s="11"/>
      <c r="F468" s="11"/>
      <c r="G468" s="11"/>
    </row>
    <row r="469" spans="2:7" ht="15.75" thickBot="1">
      <c r="B469" s="11"/>
      <c r="C469" s="11"/>
      <c r="D469" s="11"/>
      <c r="E469" s="11"/>
      <c r="F469" s="11"/>
      <c r="G469" s="11"/>
    </row>
    <row r="470" spans="2:7">
      <c r="B470" s="4" t="s">
        <v>61</v>
      </c>
      <c r="C470" s="122" t="s">
        <v>178</v>
      </c>
      <c r="D470" s="123"/>
      <c r="E470" s="124"/>
      <c r="F470" s="5" t="s">
        <v>63</v>
      </c>
      <c r="G470" s="6" t="s">
        <v>179</v>
      </c>
    </row>
    <row r="471" spans="2:7" ht="19.5" thickBot="1">
      <c r="B471" s="8"/>
      <c r="C471" s="125" t="s">
        <v>15</v>
      </c>
      <c r="D471" s="126"/>
      <c r="E471" s="127"/>
      <c r="F471" s="25" t="s">
        <v>200</v>
      </c>
      <c r="G471" s="7"/>
    </row>
    <row r="472" spans="2:7">
      <c r="B472" s="12"/>
      <c r="C472" s="12"/>
      <c r="D472" s="12"/>
      <c r="E472" s="12"/>
      <c r="F472" s="12"/>
      <c r="G472" s="12"/>
    </row>
    <row r="473" spans="2:7" ht="15" customHeight="1">
      <c r="B473" s="11"/>
      <c r="C473" s="11"/>
      <c r="D473" s="128"/>
      <c r="E473" s="118"/>
      <c r="F473" s="118"/>
      <c r="G473" s="118"/>
    </row>
    <row r="474" spans="2:7" ht="15.75" thickBot="1">
      <c r="B474" s="130" t="s">
        <v>181</v>
      </c>
      <c r="C474" s="130"/>
      <c r="D474" s="129"/>
      <c r="E474" s="119"/>
      <c r="F474" s="119"/>
      <c r="G474" s="119"/>
    </row>
    <row r="475" spans="2:7">
      <c r="B475" s="19" t="s">
        <v>182</v>
      </c>
      <c r="C475" s="26" t="s">
        <v>52</v>
      </c>
      <c r="D475" s="18" t="s">
        <v>63</v>
      </c>
      <c r="E475" s="18" t="s">
        <v>183</v>
      </c>
      <c r="F475" s="18" t="s">
        <v>184</v>
      </c>
      <c r="G475" s="18" t="s">
        <v>185</v>
      </c>
    </row>
    <row r="476" spans="2:7">
      <c r="B476" s="3"/>
      <c r="C476" s="27" t="s">
        <v>57</v>
      </c>
      <c r="D476" s="20" t="s">
        <v>186</v>
      </c>
      <c r="E476" s="20">
        <f>VLOOKUP(C476,mo,2,FALSE)</f>
        <v>0</v>
      </c>
      <c r="F476" s="21">
        <v>8</v>
      </c>
      <c r="G476" s="20">
        <f>IF(E476=0,0,E476/F476)</f>
        <v>0</v>
      </c>
    </row>
    <row r="477" spans="2:7">
      <c r="B477" s="3"/>
      <c r="C477" s="27" t="s">
        <v>201</v>
      </c>
      <c r="D477" s="20" t="s">
        <v>187</v>
      </c>
      <c r="E477" s="20" t="s">
        <v>188</v>
      </c>
      <c r="F477" s="21">
        <v>5</v>
      </c>
      <c r="G477" s="20">
        <f>G476*F477/100</f>
        <v>0</v>
      </c>
    </row>
    <row r="478" spans="2:7" ht="15.75" thickBot="1">
      <c r="B478" s="3"/>
      <c r="C478" s="27"/>
      <c r="D478" s="20"/>
      <c r="E478" s="20"/>
      <c r="F478" s="21"/>
      <c r="G478" s="20"/>
    </row>
    <row r="479" spans="2:7" ht="15.75" thickBot="1">
      <c r="B479" s="13"/>
      <c r="C479" s="13"/>
      <c r="D479" s="13"/>
      <c r="E479" s="13"/>
      <c r="F479" s="9" t="s">
        <v>189</v>
      </c>
      <c r="G479" s="59">
        <f>G476+G477+G478</f>
        <v>0</v>
      </c>
    </row>
    <row r="480" spans="2:7">
      <c r="B480" s="11"/>
      <c r="C480" s="11"/>
      <c r="D480" s="11"/>
      <c r="E480" s="11"/>
      <c r="F480" s="12"/>
      <c r="G480" s="12"/>
    </row>
    <row r="481" spans="2:7">
      <c r="B481" s="131" t="s">
        <v>190</v>
      </c>
      <c r="C481" s="131"/>
      <c r="D481" s="14"/>
      <c r="E481" s="14"/>
      <c r="F481" s="14"/>
      <c r="G481" s="14"/>
    </row>
    <row r="482" spans="2:7">
      <c r="B482" s="17" t="s">
        <v>191</v>
      </c>
      <c r="C482" s="28" t="s">
        <v>178</v>
      </c>
      <c r="D482" s="15" t="s">
        <v>63</v>
      </c>
      <c r="E482" s="15" t="s">
        <v>184</v>
      </c>
      <c r="F482" s="15" t="s">
        <v>192</v>
      </c>
      <c r="G482" s="15" t="s">
        <v>193</v>
      </c>
    </row>
    <row r="483" spans="2:7">
      <c r="B483" s="16"/>
      <c r="C483" s="27" t="s">
        <v>124</v>
      </c>
      <c r="D483" s="16" t="str">
        <f>VLOOKUP(C483,a,2,FALSE)</f>
        <v>m³</v>
      </c>
      <c r="E483" s="21">
        <v>1.7999999999999999E-2</v>
      </c>
      <c r="F483" s="60">
        <f>VLOOKUP(C483,a,3,FALSE)</f>
        <v>0</v>
      </c>
      <c r="G483" s="23">
        <f>E483*F483</f>
        <v>0</v>
      </c>
    </row>
    <row r="484" spans="2:7">
      <c r="B484" s="16"/>
      <c r="C484" s="27" t="s">
        <v>74</v>
      </c>
      <c r="D484" s="16" t="str">
        <f>VLOOKUP(C484,a,2,FALSE)</f>
        <v>UNIDAD</v>
      </c>
      <c r="E484" s="21">
        <v>17.5</v>
      </c>
      <c r="F484" s="60">
        <f>VLOOKUP(C484,a,3,FALSE)</f>
        <v>0</v>
      </c>
      <c r="G484" s="23">
        <f t="shared" ref="G484:G487" si="39">E484*F484</f>
        <v>0</v>
      </c>
    </row>
    <row r="485" spans="2:7">
      <c r="B485" s="16"/>
      <c r="C485" s="27"/>
      <c r="D485" s="16"/>
      <c r="E485" s="21"/>
      <c r="F485" s="22">
        <v>0</v>
      </c>
      <c r="G485" s="23">
        <f t="shared" si="39"/>
        <v>0</v>
      </c>
    </row>
    <row r="486" spans="2:7">
      <c r="B486" s="2"/>
      <c r="C486" s="27"/>
      <c r="D486" s="2"/>
      <c r="E486" s="29"/>
      <c r="F486" s="22">
        <v>0</v>
      </c>
      <c r="G486" s="23">
        <f t="shared" si="39"/>
        <v>0</v>
      </c>
    </row>
    <row r="487" spans="2:7" ht="15.75" thickBot="1">
      <c r="B487" s="2"/>
      <c r="C487" s="16"/>
      <c r="D487" s="2"/>
      <c r="E487" s="29"/>
      <c r="F487" s="22">
        <v>0</v>
      </c>
      <c r="G487" s="23">
        <f t="shared" si="39"/>
        <v>0</v>
      </c>
    </row>
    <row r="488" spans="2:7" ht="15.75" thickBot="1">
      <c r="B488" s="11"/>
      <c r="C488" s="11"/>
      <c r="D488" s="11"/>
      <c r="E488" s="11"/>
      <c r="F488" s="9" t="s">
        <v>189</v>
      </c>
      <c r="G488" s="59">
        <f>G483+G484+G485+G486+G487</f>
        <v>0</v>
      </c>
    </row>
    <row r="489" spans="2:7">
      <c r="B489" s="11"/>
      <c r="C489" s="11"/>
      <c r="D489" s="11"/>
      <c r="E489" s="11"/>
      <c r="F489" s="12"/>
      <c r="G489" s="12"/>
    </row>
    <row r="490" spans="2:7">
      <c r="B490" s="131" t="s">
        <v>194</v>
      </c>
      <c r="C490" s="131"/>
      <c r="D490" s="14"/>
      <c r="E490" s="14"/>
      <c r="F490" s="14"/>
      <c r="G490" s="14"/>
    </row>
    <row r="491" spans="2:7">
      <c r="B491" s="19" t="s">
        <v>191</v>
      </c>
      <c r="C491" s="28" t="s">
        <v>178</v>
      </c>
      <c r="D491" s="18" t="s">
        <v>63</v>
      </c>
      <c r="E491" s="18" t="s">
        <v>195</v>
      </c>
      <c r="F491" s="15" t="s">
        <v>196</v>
      </c>
      <c r="G491" s="15" t="s">
        <v>193</v>
      </c>
    </row>
    <row r="492" spans="2:7">
      <c r="B492" s="3"/>
      <c r="C492" s="27"/>
      <c r="D492" s="24"/>
      <c r="E492" s="24">
        <v>0</v>
      </c>
      <c r="F492" s="30">
        <v>0</v>
      </c>
      <c r="G492" s="24">
        <f t="shared" ref="G492:G494" si="40">IF(F492=0,0,E492/F492)</f>
        <v>0</v>
      </c>
    </row>
    <row r="493" spans="2:7">
      <c r="B493" s="3"/>
      <c r="C493" s="16"/>
      <c r="D493" s="24"/>
      <c r="E493" s="24">
        <v>0</v>
      </c>
      <c r="F493" s="30">
        <f>IF(E493=0,0,F477)</f>
        <v>0</v>
      </c>
      <c r="G493" s="24">
        <f t="shared" si="40"/>
        <v>0</v>
      </c>
    </row>
    <row r="494" spans="2:7" ht="15.75" thickBot="1">
      <c r="B494" s="3"/>
      <c r="C494" s="16"/>
      <c r="D494" s="24"/>
      <c r="E494" s="24">
        <v>0</v>
      </c>
      <c r="F494" s="30">
        <f>IF(E494=0,0,F478)</f>
        <v>0</v>
      </c>
      <c r="G494" s="24">
        <f t="shared" si="40"/>
        <v>0</v>
      </c>
    </row>
    <row r="495" spans="2:7" ht="15.75" thickBot="1">
      <c r="B495" s="11"/>
      <c r="C495" s="11"/>
      <c r="D495" s="11"/>
      <c r="E495" s="11"/>
      <c r="F495" s="9" t="s">
        <v>189</v>
      </c>
      <c r="G495" s="10">
        <f>G492+G493+G494</f>
        <v>0</v>
      </c>
    </row>
    <row r="496" spans="2:7" ht="15.75" thickBot="1">
      <c r="B496" s="11"/>
      <c r="C496" s="11"/>
      <c r="D496" s="11"/>
      <c r="E496" s="11"/>
      <c r="F496" s="12"/>
      <c r="G496" s="12"/>
    </row>
    <row r="497" spans="2:7" ht="24" thickBot="1">
      <c r="B497" s="11"/>
      <c r="C497" s="11"/>
      <c r="D497" s="11"/>
      <c r="E497" s="120" t="s">
        <v>197</v>
      </c>
      <c r="F497" s="121"/>
      <c r="G497" s="58">
        <f>G479+G488+G495</f>
        <v>0</v>
      </c>
    </row>
    <row r="498" spans="2:7">
      <c r="B498" s="11"/>
      <c r="C498" s="11"/>
      <c r="D498" s="11"/>
      <c r="E498" s="117"/>
      <c r="F498" s="117"/>
      <c r="G498" s="117"/>
    </row>
    <row r="499" spans="2:7">
      <c r="B499" s="11"/>
      <c r="C499" s="11"/>
      <c r="D499" s="11"/>
      <c r="E499" s="11"/>
      <c r="F499" s="11"/>
      <c r="G499" s="11"/>
    </row>
    <row r="500" spans="2:7" ht="15.75" thickBot="1">
      <c r="B500" s="11"/>
      <c r="C500" s="11"/>
      <c r="D500" s="11"/>
      <c r="E500" s="11"/>
      <c r="F500" s="11"/>
      <c r="G500" s="11"/>
    </row>
    <row r="501" spans="2:7">
      <c r="B501" s="4" t="s">
        <v>61</v>
      </c>
      <c r="C501" s="122" t="s">
        <v>178</v>
      </c>
      <c r="D501" s="123"/>
      <c r="E501" s="124"/>
      <c r="F501" s="5" t="s">
        <v>63</v>
      </c>
      <c r="G501" s="6" t="s">
        <v>179</v>
      </c>
    </row>
    <row r="502" spans="2:7" ht="19.5" thickBot="1">
      <c r="B502" s="8"/>
      <c r="C502" s="125" t="s">
        <v>16</v>
      </c>
      <c r="D502" s="126"/>
      <c r="E502" s="127"/>
      <c r="F502" s="25" t="s">
        <v>200</v>
      </c>
      <c r="G502" s="7"/>
    </row>
    <row r="503" spans="2:7">
      <c r="B503" s="12"/>
      <c r="C503" s="12"/>
      <c r="D503" s="12"/>
      <c r="E503" s="12"/>
      <c r="F503" s="12"/>
      <c r="G503" s="12"/>
    </row>
    <row r="504" spans="2:7" ht="15" customHeight="1">
      <c r="B504" s="11"/>
      <c r="C504" s="11"/>
      <c r="D504" s="128"/>
      <c r="E504" s="118"/>
      <c r="F504" s="118"/>
      <c r="G504" s="118"/>
    </row>
    <row r="505" spans="2:7" ht="15.75" thickBot="1">
      <c r="B505" s="130" t="s">
        <v>181</v>
      </c>
      <c r="C505" s="130"/>
      <c r="D505" s="129"/>
      <c r="E505" s="119"/>
      <c r="F505" s="119"/>
      <c r="G505" s="119"/>
    </row>
    <row r="506" spans="2:7">
      <c r="B506" s="19" t="s">
        <v>182</v>
      </c>
      <c r="C506" s="26" t="s">
        <v>52</v>
      </c>
      <c r="D506" s="18" t="s">
        <v>63</v>
      </c>
      <c r="E506" s="18" t="s">
        <v>183</v>
      </c>
      <c r="F506" s="18" t="s">
        <v>184</v>
      </c>
      <c r="G506" s="18" t="s">
        <v>185</v>
      </c>
    </row>
    <row r="507" spans="2:7">
      <c r="B507" s="3"/>
      <c r="C507" s="27" t="s">
        <v>57</v>
      </c>
      <c r="D507" s="20" t="s">
        <v>186</v>
      </c>
      <c r="E507" s="20">
        <f>VLOOKUP(C507,mo,2,FALSE)</f>
        <v>0</v>
      </c>
      <c r="F507" s="21">
        <v>9.42</v>
      </c>
      <c r="G507" s="20">
        <f>IF(E507=0,0,E507/F507)</f>
        <v>0</v>
      </c>
    </row>
    <row r="508" spans="2:7">
      <c r="B508" s="3"/>
      <c r="C508" s="27" t="s">
        <v>201</v>
      </c>
      <c r="D508" s="20" t="s">
        <v>187</v>
      </c>
      <c r="E508" s="20" t="s">
        <v>188</v>
      </c>
      <c r="F508" s="21">
        <v>5</v>
      </c>
      <c r="G508" s="20">
        <f>G507*F508/100</f>
        <v>0</v>
      </c>
    </row>
    <row r="509" spans="2:7" ht="15.75" thickBot="1">
      <c r="B509" s="3"/>
      <c r="C509" s="27"/>
      <c r="D509" s="20"/>
      <c r="E509" s="20"/>
      <c r="F509" s="21"/>
      <c r="G509" s="20"/>
    </row>
    <row r="510" spans="2:7" ht="15.75" thickBot="1">
      <c r="B510" s="13"/>
      <c r="C510" s="13"/>
      <c r="D510" s="13"/>
      <c r="E510" s="13"/>
      <c r="F510" s="9" t="s">
        <v>189</v>
      </c>
      <c r="G510" s="59">
        <f>G507+G508+G509</f>
        <v>0</v>
      </c>
    </row>
    <row r="511" spans="2:7">
      <c r="B511" s="11"/>
      <c r="C511" s="11"/>
      <c r="D511" s="11"/>
      <c r="E511" s="11"/>
      <c r="F511" s="12"/>
      <c r="G511" s="12"/>
    </row>
    <row r="512" spans="2:7">
      <c r="B512" s="131" t="s">
        <v>190</v>
      </c>
      <c r="C512" s="131"/>
      <c r="D512" s="14"/>
      <c r="E512" s="14"/>
      <c r="F512" s="14"/>
      <c r="G512" s="14"/>
    </row>
    <row r="513" spans="2:7">
      <c r="B513" s="17" t="s">
        <v>191</v>
      </c>
      <c r="C513" s="28" t="s">
        <v>178</v>
      </c>
      <c r="D513" s="15" t="s">
        <v>63</v>
      </c>
      <c r="E513" s="15" t="s">
        <v>184</v>
      </c>
      <c r="F513" s="15" t="s">
        <v>192</v>
      </c>
      <c r="G513" s="15" t="s">
        <v>193</v>
      </c>
    </row>
    <row r="514" spans="2:7">
      <c r="B514" s="16"/>
      <c r="C514" s="27" t="s">
        <v>124</v>
      </c>
      <c r="D514" s="16" t="str">
        <f>VLOOKUP(C514,a,2,FALSE)</f>
        <v>m³</v>
      </c>
      <c r="E514" s="21">
        <v>1.7999999999999999E-2</v>
      </c>
      <c r="F514" s="60">
        <f>VLOOKUP(C514,a,3,FALSE)</f>
        <v>0</v>
      </c>
      <c r="G514" s="23">
        <f>E514*F514</f>
        <v>0</v>
      </c>
    </row>
    <row r="515" spans="2:7">
      <c r="B515" s="16"/>
      <c r="C515" s="27" t="s">
        <v>74</v>
      </c>
      <c r="D515" s="16" t="str">
        <f>VLOOKUP(C515,a,2,FALSE)</f>
        <v>UNIDAD</v>
      </c>
      <c r="E515" s="21">
        <v>17.5</v>
      </c>
      <c r="F515" s="60">
        <f>VLOOKUP(C515,a,3,FALSE)</f>
        <v>0</v>
      </c>
      <c r="G515" s="23">
        <f t="shared" ref="G515:G518" si="41">E515*F515</f>
        <v>0</v>
      </c>
    </row>
    <row r="516" spans="2:7">
      <c r="B516" s="16"/>
      <c r="C516" s="27"/>
      <c r="D516" s="16"/>
      <c r="E516" s="21"/>
      <c r="F516" s="22">
        <v>0</v>
      </c>
      <c r="G516" s="23">
        <f t="shared" si="41"/>
        <v>0</v>
      </c>
    </row>
    <row r="517" spans="2:7">
      <c r="B517" s="2"/>
      <c r="C517" s="27"/>
      <c r="D517" s="2"/>
      <c r="E517" s="29"/>
      <c r="F517" s="22">
        <v>0</v>
      </c>
      <c r="G517" s="23">
        <f t="shared" si="41"/>
        <v>0</v>
      </c>
    </row>
    <row r="518" spans="2:7" ht="15.75" thickBot="1">
      <c r="B518" s="2"/>
      <c r="C518" s="16"/>
      <c r="D518" s="2"/>
      <c r="E518" s="29"/>
      <c r="F518" s="22">
        <v>0</v>
      </c>
      <c r="G518" s="23">
        <f t="shared" si="41"/>
        <v>0</v>
      </c>
    </row>
    <row r="519" spans="2:7" ht="15.75" thickBot="1">
      <c r="B519" s="11"/>
      <c r="C519" s="11"/>
      <c r="D519" s="11"/>
      <c r="E519" s="11"/>
      <c r="F519" s="9" t="s">
        <v>189</v>
      </c>
      <c r="G519" s="59">
        <f>G514+G515+G516+G517+G518</f>
        <v>0</v>
      </c>
    </row>
    <row r="520" spans="2:7">
      <c r="B520" s="11"/>
      <c r="C520" s="11"/>
      <c r="D520" s="11"/>
      <c r="E520" s="11"/>
      <c r="F520" s="12"/>
      <c r="G520" s="12"/>
    </row>
    <row r="521" spans="2:7">
      <c r="B521" s="131" t="s">
        <v>194</v>
      </c>
      <c r="C521" s="131"/>
      <c r="D521" s="14"/>
      <c r="E521" s="14"/>
      <c r="F521" s="14"/>
      <c r="G521" s="14"/>
    </row>
    <row r="522" spans="2:7">
      <c r="B522" s="19" t="s">
        <v>191</v>
      </c>
      <c r="C522" s="28" t="s">
        <v>178</v>
      </c>
      <c r="D522" s="18" t="s">
        <v>63</v>
      </c>
      <c r="E522" s="18" t="s">
        <v>195</v>
      </c>
      <c r="F522" s="15" t="s">
        <v>196</v>
      </c>
      <c r="G522" s="15" t="s">
        <v>193</v>
      </c>
    </row>
    <row r="523" spans="2:7">
      <c r="B523" s="3"/>
      <c r="C523" s="16" t="s">
        <v>208</v>
      </c>
      <c r="D523" s="24" t="s">
        <v>209</v>
      </c>
      <c r="E523" s="24">
        <v>0</v>
      </c>
      <c r="F523" s="30">
        <f>F507</f>
        <v>9.42</v>
      </c>
      <c r="G523" s="24">
        <f t="shared" ref="G523" si="42">IF(F523=0,0,E523/F523)</f>
        <v>0</v>
      </c>
    </row>
    <row r="524" spans="2:7">
      <c r="B524" s="3"/>
      <c r="C524" s="16"/>
      <c r="D524" s="24"/>
      <c r="E524" s="24">
        <v>0</v>
      </c>
      <c r="F524" s="30">
        <f>IF(E524=0,0,F508)</f>
        <v>0</v>
      </c>
      <c r="G524" s="24">
        <f t="shared" ref="G524:G525" si="43">IF(F524=0,0,E524/F524)</f>
        <v>0</v>
      </c>
    </row>
    <row r="525" spans="2:7" ht="15.75" thickBot="1">
      <c r="B525" s="3"/>
      <c r="C525" s="16"/>
      <c r="D525" s="24"/>
      <c r="E525" s="24">
        <v>0</v>
      </c>
      <c r="F525" s="30">
        <f>IF(E525=0,0,F509)</f>
        <v>0</v>
      </c>
      <c r="G525" s="24">
        <f t="shared" si="43"/>
        <v>0</v>
      </c>
    </row>
    <row r="526" spans="2:7" ht="15.75" thickBot="1">
      <c r="B526" s="11"/>
      <c r="C526" s="11"/>
      <c r="D526" s="11"/>
      <c r="E526" s="11"/>
      <c r="F526" s="9" t="s">
        <v>189</v>
      </c>
      <c r="G526" s="10">
        <f>G523+G524+G525</f>
        <v>0</v>
      </c>
    </row>
    <row r="527" spans="2:7" ht="15.75" thickBot="1">
      <c r="B527" s="11"/>
      <c r="C527" s="11"/>
      <c r="D527" s="11"/>
      <c r="E527" s="11"/>
      <c r="F527" s="12"/>
      <c r="G527" s="12"/>
    </row>
    <row r="528" spans="2:7" ht="24" thickBot="1">
      <c r="B528" s="11"/>
      <c r="C528" s="11"/>
      <c r="D528" s="11"/>
      <c r="E528" s="120" t="s">
        <v>197</v>
      </c>
      <c r="F528" s="121"/>
      <c r="G528" s="58">
        <f>G510+G519+G526</f>
        <v>0</v>
      </c>
    </row>
    <row r="529" spans="2:7">
      <c r="B529" s="11"/>
      <c r="C529" s="11"/>
      <c r="D529" s="11"/>
      <c r="E529" s="117"/>
      <c r="F529" s="117"/>
      <c r="G529" s="117"/>
    </row>
    <row r="530" spans="2:7">
      <c r="B530" s="11"/>
      <c r="C530" s="11"/>
      <c r="D530" s="11"/>
      <c r="E530" s="11"/>
      <c r="F530" s="11"/>
      <c r="G530" s="11"/>
    </row>
    <row r="531" spans="2:7" ht="15.75" thickBot="1">
      <c r="B531" s="11"/>
      <c r="C531" s="11"/>
      <c r="D531" s="11"/>
      <c r="E531" s="11"/>
      <c r="F531" s="11"/>
      <c r="G531" s="11"/>
    </row>
    <row r="532" spans="2:7">
      <c r="B532" s="4" t="s">
        <v>61</v>
      </c>
      <c r="C532" s="122" t="s">
        <v>178</v>
      </c>
      <c r="D532" s="123"/>
      <c r="E532" s="124"/>
      <c r="F532" s="5" t="s">
        <v>63</v>
      </c>
      <c r="G532" s="6" t="s">
        <v>179</v>
      </c>
    </row>
    <row r="533" spans="2:7" ht="19.5" thickBot="1">
      <c r="B533" s="8"/>
      <c r="C533" s="125" t="s">
        <v>17</v>
      </c>
      <c r="D533" s="126"/>
      <c r="E533" s="127"/>
      <c r="F533" s="25" t="s">
        <v>200</v>
      </c>
      <c r="G533" s="7"/>
    </row>
    <row r="534" spans="2:7">
      <c r="B534" s="12"/>
      <c r="C534" s="12"/>
      <c r="D534" s="12"/>
      <c r="E534" s="12"/>
      <c r="F534" s="12"/>
      <c r="G534" s="12"/>
    </row>
    <row r="535" spans="2:7" ht="15" customHeight="1">
      <c r="B535" s="11"/>
      <c r="C535" s="11"/>
      <c r="D535" s="128"/>
      <c r="E535" s="118"/>
      <c r="F535" s="118"/>
      <c r="G535" s="118"/>
    </row>
    <row r="536" spans="2:7" ht="15.75" thickBot="1">
      <c r="B536" s="130" t="s">
        <v>181</v>
      </c>
      <c r="C536" s="130"/>
      <c r="D536" s="129"/>
      <c r="E536" s="119"/>
      <c r="F536" s="119"/>
      <c r="G536" s="119"/>
    </row>
    <row r="537" spans="2:7">
      <c r="B537" s="19" t="s">
        <v>182</v>
      </c>
      <c r="C537" s="26" t="s">
        <v>52</v>
      </c>
      <c r="D537" s="18" t="s">
        <v>63</v>
      </c>
      <c r="E537" s="18" t="s">
        <v>183</v>
      </c>
      <c r="F537" s="18" t="s">
        <v>184</v>
      </c>
      <c r="G537" s="18" t="s">
        <v>185</v>
      </c>
    </row>
    <row r="538" spans="2:7">
      <c r="B538" s="3"/>
      <c r="C538" s="27" t="s">
        <v>57</v>
      </c>
      <c r="D538" s="20" t="s">
        <v>186</v>
      </c>
      <c r="E538" s="20">
        <f>VLOOKUP(C538,mo,2,FALSE)</f>
        <v>0</v>
      </c>
      <c r="F538" s="21">
        <v>11</v>
      </c>
      <c r="G538" s="20">
        <f>IF(E538=0,0,E538/F538)</f>
        <v>0</v>
      </c>
    </row>
    <row r="539" spans="2:7">
      <c r="B539" s="3"/>
      <c r="C539" s="27" t="s">
        <v>201</v>
      </c>
      <c r="D539" s="20" t="s">
        <v>187</v>
      </c>
      <c r="E539" s="20" t="s">
        <v>188</v>
      </c>
      <c r="F539" s="21">
        <v>5</v>
      </c>
      <c r="G539" s="20">
        <f>G538*F539/100</f>
        <v>0</v>
      </c>
    </row>
    <row r="540" spans="2:7" ht="15.75" thickBot="1">
      <c r="B540" s="3"/>
      <c r="C540" s="27"/>
      <c r="D540" s="20"/>
      <c r="E540" s="20"/>
      <c r="F540" s="21"/>
      <c r="G540" s="20">
        <f>G539*F540/100</f>
        <v>0</v>
      </c>
    </row>
    <row r="541" spans="2:7" ht="15.75" thickBot="1">
      <c r="B541" s="13"/>
      <c r="C541" s="13"/>
      <c r="D541" s="13"/>
      <c r="E541" s="13"/>
      <c r="F541" s="9" t="s">
        <v>189</v>
      </c>
      <c r="G541" s="59">
        <f>G538+G539+G540</f>
        <v>0</v>
      </c>
    </row>
    <row r="542" spans="2:7">
      <c r="B542" s="11"/>
      <c r="C542" s="11"/>
      <c r="D542" s="11"/>
      <c r="E542" s="11"/>
      <c r="F542" s="12"/>
      <c r="G542" s="12"/>
    </row>
    <row r="543" spans="2:7">
      <c r="B543" s="131" t="s">
        <v>190</v>
      </c>
      <c r="C543" s="131"/>
      <c r="D543" s="14"/>
      <c r="E543" s="14"/>
      <c r="F543" s="14"/>
      <c r="G543" s="14"/>
    </row>
    <row r="544" spans="2:7">
      <c r="B544" s="17" t="s">
        <v>191</v>
      </c>
      <c r="C544" s="28" t="s">
        <v>178</v>
      </c>
      <c r="D544" s="15" t="s">
        <v>63</v>
      </c>
      <c r="E544" s="15" t="s">
        <v>184</v>
      </c>
      <c r="F544" s="15" t="s">
        <v>192</v>
      </c>
      <c r="G544" s="15" t="s">
        <v>193</v>
      </c>
    </row>
    <row r="545" spans="2:7">
      <c r="B545" s="16"/>
      <c r="C545" s="27" t="s">
        <v>125</v>
      </c>
      <c r="D545" s="16" t="str">
        <f>VLOOKUP(C545,a,2,FALSE)</f>
        <v>m³</v>
      </c>
      <c r="E545" s="21">
        <v>2.1999999999999999E-2</v>
      </c>
      <c r="F545" s="60">
        <f>VLOOKUP(C545,a,3,FALSE)</f>
        <v>0</v>
      </c>
      <c r="G545" s="23">
        <f>E545*F545</f>
        <v>0</v>
      </c>
    </row>
    <row r="546" spans="2:7">
      <c r="B546" s="16" t="s">
        <v>175</v>
      </c>
      <c r="C546" s="27"/>
      <c r="D546" s="16"/>
      <c r="E546" s="21"/>
      <c r="F546" s="22">
        <v>0</v>
      </c>
      <c r="G546" s="23">
        <f t="shared" ref="G546:G549" si="44">E546*F546</f>
        <v>0</v>
      </c>
    </row>
    <row r="547" spans="2:7">
      <c r="B547" s="16"/>
      <c r="C547" s="27"/>
      <c r="D547" s="16"/>
      <c r="E547" s="21"/>
      <c r="F547" s="22">
        <v>0</v>
      </c>
      <c r="G547" s="23">
        <f t="shared" si="44"/>
        <v>0</v>
      </c>
    </row>
    <row r="548" spans="2:7">
      <c r="B548" s="2"/>
      <c r="C548" s="27"/>
      <c r="D548" s="16"/>
      <c r="E548" s="29"/>
      <c r="F548" s="22">
        <v>0</v>
      </c>
      <c r="G548" s="23">
        <f t="shared" si="44"/>
        <v>0</v>
      </c>
    </row>
    <row r="549" spans="2:7" ht="15.75" thickBot="1">
      <c r="B549" s="2"/>
      <c r="C549" s="27"/>
      <c r="D549" s="2"/>
      <c r="E549" s="29"/>
      <c r="F549" s="22">
        <v>0</v>
      </c>
      <c r="G549" s="23">
        <f t="shared" si="44"/>
        <v>0</v>
      </c>
    </row>
    <row r="550" spans="2:7" ht="15.75" thickBot="1">
      <c r="B550" s="11"/>
      <c r="C550" s="11"/>
      <c r="D550" s="11"/>
      <c r="E550" s="11"/>
      <c r="F550" s="9" t="s">
        <v>189</v>
      </c>
      <c r="G550" s="59">
        <f>G545+G546+G547+G548+G549</f>
        <v>0</v>
      </c>
    </row>
    <row r="551" spans="2:7">
      <c r="B551" s="11"/>
      <c r="C551" s="11"/>
      <c r="D551" s="11"/>
      <c r="E551" s="11"/>
      <c r="F551" s="12"/>
      <c r="G551" s="12"/>
    </row>
    <row r="552" spans="2:7">
      <c r="B552" s="131" t="s">
        <v>194</v>
      </c>
      <c r="C552" s="131"/>
      <c r="D552" s="14"/>
      <c r="E552" s="14"/>
      <c r="F552" s="14"/>
      <c r="G552" s="14"/>
    </row>
    <row r="553" spans="2:7">
      <c r="B553" s="19" t="s">
        <v>191</v>
      </c>
      <c r="C553" s="28" t="s">
        <v>178</v>
      </c>
      <c r="D553" s="18" t="s">
        <v>63</v>
      </c>
      <c r="E553" s="18" t="s">
        <v>195</v>
      </c>
      <c r="F553" s="15" t="s">
        <v>196</v>
      </c>
      <c r="G553" s="15" t="s">
        <v>193</v>
      </c>
    </row>
    <row r="554" spans="2:7">
      <c r="B554" s="3"/>
      <c r="C554" s="27"/>
      <c r="D554" s="24"/>
      <c r="E554" s="24">
        <v>0</v>
      </c>
      <c r="F554" s="30">
        <v>0</v>
      </c>
      <c r="G554" s="24">
        <f t="shared" ref="G554:G556" si="45">IF(F554=0,0,E554/F554)</f>
        <v>0</v>
      </c>
    </row>
    <row r="555" spans="2:7">
      <c r="B555" s="3"/>
      <c r="C555" s="16"/>
      <c r="D555" s="24"/>
      <c r="E555" s="24">
        <v>0</v>
      </c>
      <c r="F555" s="30">
        <f>IF(E555=0,0,F539)</f>
        <v>0</v>
      </c>
      <c r="G555" s="24">
        <f t="shared" si="45"/>
        <v>0</v>
      </c>
    </row>
    <row r="556" spans="2:7" ht="15.75" thickBot="1">
      <c r="B556" s="3"/>
      <c r="C556" s="16"/>
      <c r="D556" s="24"/>
      <c r="E556" s="24">
        <v>0</v>
      </c>
      <c r="F556" s="30">
        <f>IF(E556=0,0,F540)</f>
        <v>0</v>
      </c>
      <c r="G556" s="24">
        <f t="shared" si="45"/>
        <v>0</v>
      </c>
    </row>
    <row r="557" spans="2:7" ht="15.75" thickBot="1">
      <c r="B557" s="11"/>
      <c r="C557" s="11"/>
      <c r="D557" s="11"/>
      <c r="E557" s="11"/>
      <c r="F557" s="9" t="s">
        <v>189</v>
      </c>
      <c r="G557" s="10">
        <f>G554+G555+G556</f>
        <v>0</v>
      </c>
    </row>
    <row r="558" spans="2:7" ht="15.75" thickBot="1">
      <c r="B558" s="11"/>
      <c r="C558" s="11"/>
      <c r="D558" s="11"/>
      <c r="E558" s="11"/>
      <c r="F558" s="12"/>
      <c r="G558" s="12"/>
    </row>
    <row r="559" spans="2:7" ht="24" thickBot="1">
      <c r="B559" s="11"/>
      <c r="C559" s="11"/>
      <c r="D559" s="11"/>
      <c r="E559" s="120" t="s">
        <v>197</v>
      </c>
      <c r="F559" s="121"/>
      <c r="G559" s="58">
        <f>G541+G550+G557</f>
        <v>0</v>
      </c>
    </row>
    <row r="560" spans="2:7">
      <c r="B560" s="11"/>
      <c r="C560" s="11"/>
      <c r="D560" s="11"/>
      <c r="E560" s="117"/>
      <c r="F560" s="117"/>
      <c r="G560" s="117"/>
    </row>
    <row r="561" spans="2:7">
      <c r="B561" s="11"/>
      <c r="C561" s="11"/>
      <c r="D561" s="11"/>
      <c r="E561" s="11"/>
      <c r="F561" s="11"/>
      <c r="G561" s="11"/>
    </row>
    <row r="562" spans="2:7" ht="15.75" thickBot="1">
      <c r="B562" s="11"/>
      <c r="C562" s="11"/>
      <c r="D562" s="11"/>
      <c r="E562" s="11"/>
      <c r="F562" s="11"/>
      <c r="G562" s="11"/>
    </row>
    <row r="563" spans="2:7">
      <c r="B563" s="4" t="s">
        <v>61</v>
      </c>
      <c r="C563" s="122" t="s">
        <v>178</v>
      </c>
      <c r="D563" s="123"/>
      <c r="E563" s="124"/>
      <c r="F563" s="5" t="s">
        <v>63</v>
      </c>
      <c r="G563" s="6" t="s">
        <v>179</v>
      </c>
    </row>
    <row r="564" spans="2:7" ht="19.5" thickBot="1">
      <c r="B564" s="8"/>
      <c r="C564" s="125" t="s">
        <v>18</v>
      </c>
      <c r="D564" s="126"/>
      <c r="E564" s="127"/>
      <c r="F564" s="32" t="s">
        <v>63</v>
      </c>
      <c r="G564" s="7"/>
    </row>
    <row r="565" spans="2:7">
      <c r="B565" s="12"/>
      <c r="C565" s="12"/>
      <c r="D565" s="12"/>
      <c r="E565" s="12"/>
      <c r="F565" s="12"/>
      <c r="G565" s="12"/>
    </row>
    <row r="566" spans="2:7" ht="15" customHeight="1">
      <c r="B566" s="11"/>
      <c r="C566" s="11"/>
      <c r="D566" s="128"/>
      <c r="E566" s="118"/>
      <c r="F566" s="118"/>
      <c r="G566" s="118"/>
    </row>
    <row r="567" spans="2:7" ht="15.75" thickBot="1">
      <c r="B567" s="130" t="s">
        <v>181</v>
      </c>
      <c r="C567" s="130"/>
      <c r="D567" s="129"/>
      <c r="E567" s="119"/>
      <c r="F567" s="119"/>
      <c r="G567" s="119"/>
    </row>
    <row r="568" spans="2:7">
      <c r="B568" s="19" t="s">
        <v>182</v>
      </c>
      <c r="C568" s="26" t="s">
        <v>52</v>
      </c>
      <c r="D568" s="18" t="s">
        <v>63</v>
      </c>
      <c r="E568" s="18" t="s">
        <v>183</v>
      </c>
      <c r="F568" s="18" t="s">
        <v>184</v>
      </c>
      <c r="G568" s="18" t="s">
        <v>185</v>
      </c>
    </row>
    <row r="569" spans="2:7">
      <c r="B569" s="3"/>
      <c r="C569" s="27" t="s">
        <v>57</v>
      </c>
      <c r="D569" s="20" t="s">
        <v>186</v>
      </c>
      <c r="E569" s="20">
        <f>VLOOKUP(C569,mo,2,FALSE)</f>
        <v>0</v>
      </c>
      <c r="F569" s="21">
        <v>9</v>
      </c>
      <c r="G569" s="20">
        <f>IF(E569=0,0,E569/F569)</f>
        <v>0</v>
      </c>
    </row>
    <row r="570" spans="2:7">
      <c r="B570" s="3"/>
      <c r="C570" s="27" t="s">
        <v>201</v>
      </c>
      <c r="D570" s="20" t="s">
        <v>187</v>
      </c>
      <c r="E570" s="20" t="s">
        <v>188</v>
      </c>
      <c r="F570" s="21">
        <v>5</v>
      </c>
      <c r="G570" s="20">
        <f>G569*F570/100</f>
        <v>0</v>
      </c>
    </row>
    <row r="571" spans="2:7" ht="15.75" thickBot="1">
      <c r="B571" s="3"/>
      <c r="C571" s="27"/>
      <c r="D571" s="20"/>
      <c r="E571" s="20"/>
      <c r="F571" s="21"/>
      <c r="G571" s="20">
        <f>G570*F571/100</f>
        <v>0</v>
      </c>
    </row>
    <row r="572" spans="2:7" ht="15.75" thickBot="1">
      <c r="B572" s="13"/>
      <c r="C572" s="13"/>
      <c r="D572" s="13"/>
      <c r="E572" s="13"/>
      <c r="F572" s="9" t="s">
        <v>189</v>
      </c>
      <c r="G572" s="59">
        <f>G569+G570+G571</f>
        <v>0</v>
      </c>
    </row>
    <row r="573" spans="2:7">
      <c r="B573" s="11"/>
      <c r="C573" s="11"/>
      <c r="D573" s="11"/>
      <c r="E573" s="11"/>
      <c r="F573" s="12"/>
      <c r="G573" s="12"/>
    </row>
    <row r="574" spans="2:7">
      <c r="B574" s="131" t="s">
        <v>190</v>
      </c>
      <c r="C574" s="131"/>
      <c r="D574" s="14"/>
      <c r="E574" s="14"/>
      <c r="F574" s="14"/>
      <c r="G574" s="14"/>
    </row>
    <row r="575" spans="2:7">
      <c r="B575" s="17" t="s">
        <v>191</v>
      </c>
      <c r="C575" s="28" t="s">
        <v>178</v>
      </c>
      <c r="D575" s="15" t="s">
        <v>63</v>
      </c>
      <c r="E575" s="15" t="s">
        <v>184</v>
      </c>
      <c r="F575" s="15" t="s">
        <v>192</v>
      </c>
      <c r="G575" s="15" t="s">
        <v>193</v>
      </c>
    </row>
    <row r="576" spans="2:7">
      <c r="B576" s="16"/>
      <c r="C576" s="27" t="s">
        <v>161</v>
      </c>
      <c r="D576" s="16" t="str">
        <f>VLOOKUP(C576,a,2,FALSE)</f>
        <v>UNIDAD</v>
      </c>
      <c r="E576" s="21">
        <v>1</v>
      </c>
      <c r="F576" s="60">
        <f>VLOOKUP(C576,a,3,FALSE)</f>
        <v>0</v>
      </c>
      <c r="G576" s="23">
        <f>E576*F576</f>
        <v>0</v>
      </c>
    </row>
    <row r="577" spans="2:7">
      <c r="B577" s="16" t="s">
        <v>175</v>
      </c>
      <c r="C577" s="27" t="s">
        <v>124</v>
      </c>
      <c r="D577" s="16" t="str">
        <f>VLOOKUP(C577,a,2,FALSE)</f>
        <v>m³</v>
      </c>
      <c r="E577" s="21">
        <v>1.7000000000000001E-2</v>
      </c>
      <c r="F577" s="60">
        <f>VLOOKUP(C577,a,3,FALSE)</f>
        <v>0</v>
      </c>
      <c r="G577" s="23">
        <f t="shared" ref="G577:G580" si="46">E577*F577</f>
        <v>0</v>
      </c>
    </row>
    <row r="578" spans="2:7">
      <c r="B578" s="16"/>
      <c r="C578" s="27"/>
      <c r="D578" s="16"/>
      <c r="E578" s="21"/>
      <c r="F578" s="22">
        <v>0</v>
      </c>
      <c r="G578" s="23">
        <f t="shared" si="46"/>
        <v>0</v>
      </c>
    </row>
    <row r="579" spans="2:7">
      <c r="B579" s="2"/>
      <c r="C579" s="27"/>
      <c r="D579" s="16"/>
      <c r="E579" s="29"/>
      <c r="F579" s="22">
        <v>0</v>
      </c>
      <c r="G579" s="23">
        <f t="shared" si="46"/>
        <v>0</v>
      </c>
    </row>
    <row r="580" spans="2:7" ht="15.75" thickBot="1">
      <c r="B580" s="2"/>
      <c r="C580" s="27"/>
      <c r="D580" s="2"/>
      <c r="E580" s="29"/>
      <c r="F580" s="22">
        <v>0</v>
      </c>
      <c r="G580" s="23">
        <f t="shared" si="46"/>
        <v>0</v>
      </c>
    </row>
    <row r="581" spans="2:7" ht="15.75" thickBot="1">
      <c r="B581" s="11"/>
      <c r="C581" s="11"/>
      <c r="D581" s="11"/>
      <c r="E581" s="11"/>
      <c r="F581" s="9" t="s">
        <v>189</v>
      </c>
      <c r="G581" s="59">
        <f>G576+G577+G578+G579+G580</f>
        <v>0</v>
      </c>
    </row>
    <row r="582" spans="2:7">
      <c r="B582" s="11"/>
      <c r="C582" s="11"/>
      <c r="D582" s="11"/>
      <c r="E582" s="11"/>
      <c r="F582" s="12"/>
      <c r="G582" s="12"/>
    </row>
    <row r="583" spans="2:7">
      <c r="B583" s="131" t="s">
        <v>194</v>
      </c>
      <c r="C583" s="131"/>
      <c r="D583" s="14"/>
      <c r="E583" s="14"/>
      <c r="F583" s="14"/>
      <c r="G583" s="14"/>
    </row>
    <row r="584" spans="2:7">
      <c r="B584" s="19" t="s">
        <v>191</v>
      </c>
      <c r="C584" s="28" t="s">
        <v>178</v>
      </c>
      <c r="D584" s="18" t="s">
        <v>63</v>
      </c>
      <c r="E584" s="18" t="s">
        <v>195</v>
      </c>
      <c r="F584" s="15" t="s">
        <v>196</v>
      </c>
      <c r="G584" s="15" t="s">
        <v>193</v>
      </c>
    </row>
    <row r="585" spans="2:7">
      <c r="B585" s="3"/>
      <c r="C585" s="27"/>
      <c r="D585" s="24"/>
      <c r="E585" s="24">
        <v>0</v>
      </c>
      <c r="F585" s="30">
        <v>0</v>
      </c>
      <c r="G585" s="24">
        <f t="shared" ref="G585:G587" si="47">IF(F585=0,0,E585/F585)</f>
        <v>0</v>
      </c>
    </row>
    <row r="586" spans="2:7">
      <c r="B586" s="3"/>
      <c r="C586" s="16"/>
      <c r="D586" s="24"/>
      <c r="E586" s="24">
        <v>0</v>
      </c>
      <c r="F586" s="30">
        <f>IF(E586=0,0,F570)</f>
        <v>0</v>
      </c>
      <c r="G586" s="24">
        <f t="shared" si="47"/>
        <v>0</v>
      </c>
    </row>
    <row r="587" spans="2:7" ht="15.75" thickBot="1">
      <c r="B587" s="3"/>
      <c r="C587" s="16"/>
      <c r="D587" s="24"/>
      <c r="E587" s="24">
        <v>0</v>
      </c>
      <c r="F587" s="30">
        <f>IF(E587=0,0,F571)</f>
        <v>0</v>
      </c>
      <c r="G587" s="24">
        <f t="shared" si="47"/>
        <v>0</v>
      </c>
    </row>
    <row r="588" spans="2:7" ht="15.75" thickBot="1">
      <c r="B588" s="11"/>
      <c r="C588" s="11"/>
      <c r="D588" s="11"/>
      <c r="E588" s="11"/>
      <c r="F588" s="9" t="s">
        <v>189</v>
      </c>
      <c r="G588" s="10">
        <f>G585+G586+G587</f>
        <v>0</v>
      </c>
    </row>
    <row r="589" spans="2:7" ht="15.75" thickBot="1">
      <c r="B589" s="11"/>
      <c r="C589" s="11"/>
      <c r="D589" s="11"/>
      <c r="E589" s="11"/>
      <c r="F589" s="12"/>
      <c r="G589" s="12"/>
    </row>
    <row r="590" spans="2:7" ht="24" thickBot="1">
      <c r="B590" s="11"/>
      <c r="C590" s="11"/>
      <c r="D590" s="11"/>
      <c r="E590" s="120" t="s">
        <v>197</v>
      </c>
      <c r="F590" s="121"/>
      <c r="G590" s="58">
        <f>G572+G581+G588</f>
        <v>0</v>
      </c>
    </row>
    <row r="591" spans="2:7">
      <c r="B591" s="11"/>
      <c r="C591" s="11"/>
      <c r="D591" s="11"/>
      <c r="E591" s="117"/>
      <c r="F591" s="117"/>
      <c r="G591" s="117"/>
    </row>
    <row r="592" spans="2:7">
      <c r="B592" s="11"/>
      <c r="C592" s="11"/>
      <c r="D592" s="11"/>
      <c r="E592" s="11"/>
      <c r="F592" s="11"/>
      <c r="G592" s="11"/>
    </row>
    <row r="593" spans="2:7" ht="15.75" thickBot="1">
      <c r="B593" s="11"/>
      <c r="C593" s="11"/>
      <c r="D593" s="11"/>
      <c r="E593" s="11"/>
      <c r="F593" s="11"/>
      <c r="G593" s="11"/>
    </row>
    <row r="594" spans="2:7">
      <c r="B594" s="4" t="s">
        <v>61</v>
      </c>
      <c r="C594" s="122" t="s">
        <v>178</v>
      </c>
      <c r="D594" s="123"/>
      <c r="E594" s="124"/>
      <c r="F594" s="5" t="s">
        <v>63</v>
      </c>
      <c r="G594" s="6" t="s">
        <v>179</v>
      </c>
    </row>
    <row r="595" spans="2:7" ht="19.5" thickBot="1">
      <c r="B595" s="8"/>
      <c r="C595" s="125" t="s">
        <v>19</v>
      </c>
      <c r="D595" s="126"/>
      <c r="E595" s="127"/>
      <c r="F595" s="32" t="s">
        <v>63</v>
      </c>
      <c r="G595" s="7"/>
    </row>
    <row r="596" spans="2:7">
      <c r="B596" s="12"/>
      <c r="C596" s="12"/>
      <c r="D596" s="12"/>
      <c r="E596" s="12"/>
      <c r="F596" s="12"/>
      <c r="G596" s="12"/>
    </row>
    <row r="597" spans="2:7" ht="15" customHeight="1">
      <c r="B597" s="11"/>
      <c r="C597" s="11"/>
      <c r="D597" s="128"/>
      <c r="E597" s="118"/>
      <c r="F597" s="118"/>
      <c r="G597" s="118"/>
    </row>
    <row r="598" spans="2:7" ht="15.75" thickBot="1">
      <c r="B598" s="130" t="s">
        <v>181</v>
      </c>
      <c r="C598" s="130"/>
      <c r="D598" s="129"/>
      <c r="E598" s="119"/>
      <c r="F598" s="119"/>
      <c r="G598" s="119"/>
    </row>
    <row r="599" spans="2:7">
      <c r="B599" s="19" t="s">
        <v>182</v>
      </c>
      <c r="C599" s="26" t="s">
        <v>52</v>
      </c>
      <c r="D599" s="18" t="s">
        <v>63</v>
      </c>
      <c r="E599" s="18" t="s">
        <v>183</v>
      </c>
      <c r="F599" s="18" t="s">
        <v>184</v>
      </c>
      <c r="G599" s="18" t="s">
        <v>185</v>
      </c>
    </row>
    <row r="600" spans="2:7">
      <c r="B600" s="3"/>
      <c r="C600" s="27" t="s">
        <v>57</v>
      </c>
      <c r="D600" s="20" t="s">
        <v>186</v>
      </c>
      <c r="E600" s="20">
        <f>VLOOKUP(C600,mo,2,FALSE)</f>
        <v>0</v>
      </c>
      <c r="F600" s="21">
        <v>9</v>
      </c>
      <c r="G600" s="20">
        <f>IF(E600=0,0,E600/F600)</f>
        <v>0</v>
      </c>
    </row>
    <row r="601" spans="2:7">
      <c r="B601" s="3"/>
      <c r="C601" s="27" t="s">
        <v>201</v>
      </c>
      <c r="D601" s="20" t="s">
        <v>187</v>
      </c>
      <c r="E601" s="20" t="s">
        <v>188</v>
      </c>
      <c r="F601" s="21">
        <v>5</v>
      </c>
      <c r="G601" s="20">
        <f>G600*F601/100</f>
        <v>0</v>
      </c>
    </row>
    <row r="602" spans="2:7" ht="15.75" thickBot="1">
      <c r="B602" s="3"/>
      <c r="C602" s="27"/>
      <c r="D602" s="20"/>
      <c r="E602" s="20"/>
      <c r="F602" s="21"/>
      <c r="G602" s="20">
        <f>G601*F602/100</f>
        <v>0</v>
      </c>
    </row>
    <row r="603" spans="2:7" ht="15.75" thickBot="1">
      <c r="B603" s="13"/>
      <c r="C603" s="13"/>
      <c r="D603" s="13"/>
      <c r="E603" s="13"/>
      <c r="F603" s="9" t="s">
        <v>189</v>
      </c>
      <c r="G603" s="59">
        <f>G600+G601+G602</f>
        <v>0</v>
      </c>
    </row>
    <row r="604" spans="2:7">
      <c r="B604" s="11"/>
      <c r="C604" s="11"/>
      <c r="D604" s="11"/>
      <c r="E604" s="11"/>
      <c r="F604" s="12"/>
      <c r="G604" s="12"/>
    </row>
    <row r="605" spans="2:7">
      <c r="B605" s="131" t="s">
        <v>190</v>
      </c>
      <c r="C605" s="131"/>
      <c r="D605" s="14"/>
      <c r="E605" s="14"/>
      <c r="F605" s="14"/>
      <c r="G605" s="14"/>
    </row>
    <row r="606" spans="2:7">
      <c r="B606" s="17" t="s">
        <v>191</v>
      </c>
      <c r="C606" s="28" t="s">
        <v>178</v>
      </c>
      <c r="D606" s="15" t="s">
        <v>63</v>
      </c>
      <c r="E606" s="15" t="s">
        <v>184</v>
      </c>
      <c r="F606" s="15" t="s">
        <v>192</v>
      </c>
      <c r="G606" s="15" t="s">
        <v>193</v>
      </c>
    </row>
    <row r="607" spans="2:7">
      <c r="B607" s="16"/>
      <c r="C607" s="27" t="s">
        <v>19</v>
      </c>
      <c r="D607" s="16" t="str">
        <f>VLOOKUP(C607,a,2,FALSE)</f>
        <v>UNIDAD</v>
      </c>
      <c r="E607" s="21">
        <v>1</v>
      </c>
      <c r="F607" s="60">
        <f>VLOOKUP(C607,a,3,FALSE)</f>
        <v>0</v>
      </c>
      <c r="G607" s="23">
        <f>E607*F607</f>
        <v>0</v>
      </c>
    </row>
    <row r="608" spans="2:7">
      <c r="B608" s="16" t="s">
        <v>175</v>
      </c>
      <c r="C608" s="27" t="s">
        <v>124</v>
      </c>
      <c r="D608" s="16" t="str">
        <f>VLOOKUP(C608,a,2,FALSE)</f>
        <v>m³</v>
      </c>
      <c r="E608" s="21">
        <v>1.7000000000000001E-2</v>
      </c>
      <c r="F608" s="60">
        <f>VLOOKUP(C608,a,3,FALSE)</f>
        <v>0</v>
      </c>
      <c r="G608" s="23">
        <f t="shared" ref="G608:G611" si="48">E608*F608</f>
        <v>0</v>
      </c>
    </row>
    <row r="609" spans="2:7">
      <c r="B609" s="16"/>
      <c r="C609" s="27"/>
      <c r="D609" s="16"/>
      <c r="E609" s="21"/>
      <c r="F609" s="22">
        <v>0</v>
      </c>
      <c r="G609" s="23">
        <f t="shared" si="48"/>
        <v>0</v>
      </c>
    </row>
    <row r="610" spans="2:7">
      <c r="B610" s="2"/>
      <c r="C610" s="27"/>
      <c r="D610" s="16"/>
      <c r="E610" s="29"/>
      <c r="F610" s="22">
        <v>0</v>
      </c>
      <c r="G610" s="23">
        <f t="shared" si="48"/>
        <v>0</v>
      </c>
    </row>
    <row r="611" spans="2:7" ht="15.75" thickBot="1">
      <c r="B611" s="2"/>
      <c r="C611" s="27"/>
      <c r="D611" s="2"/>
      <c r="E611" s="29"/>
      <c r="F611" s="22">
        <v>0</v>
      </c>
      <c r="G611" s="23">
        <f t="shared" si="48"/>
        <v>0</v>
      </c>
    </row>
    <row r="612" spans="2:7" ht="15.75" thickBot="1">
      <c r="B612" s="11"/>
      <c r="C612" s="11"/>
      <c r="D612" s="11"/>
      <c r="E612" s="11"/>
      <c r="F612" s="9" t="s">
        <v>189</v>
      </c>
      <c r="G612" s="59">
        <f>G607+G608+G609+G610+G611</f>
        <v>0</v>
      </c>
    </row>
    <row r="613" spans="2:7">
      <c r="B613" s="11"/>
      <c r="C613" s="11"/>
      <c r="D613" s="11"/>
      <c r="E613" s="11"/>
      <c r="F613" s="12"/>
      <c r="G613" s="12"/>
    </row>
    <row r="614" spans="2:7">
      <c r="B614" s="131" t="s">
        <v>194</v>
      </c>
      <c r="C614" s="131"/>
      <c r="D614" s="14"/>
      <c r="E614" s="14"/>
      <c r="F614" s="14"/>
      <c r="G614" s="14"/>
    </row>
    <row r="615" spans="2:7">
      <c r="B615" s="19" t="s">
        <v>191</v>
      </c>
      <c r="C615" s="28" t="s">
        <v>178</v>
      </c>
      <c r="D615" s="18" t="s">
        <v>63</v>
      </c>
      <c r="E615" s="18" t="s">
        <v>195</v>
      </c>
      <c r="F615" s="15" t="s">
        <v>196</v>
      </c>
      <c r="G615" s="15" t="s">
        <v>193</v>
      </c>
    </row>
    <row r="616" spans="2:7">
      <c r="B616" s="3"/>
      <c r="C616" s="27"/>
      <c r="D616" s="24"/>
      <c r="E616" s="24">
        <v>0</v>
      </c>
      <c r="F616" s="30">
        <v>0</v>
      </c>
      <c r="G616" s="24">
        <f t="shared" ref="G616:G618" si="49">IF(F616=0,0,E616/F616)</f>
        <v>0</v>
      </c>
    </row>
    <row r="617" spans="2:7">
      <c r="B617" s="3"/>
      <c r="C617" s="16"/>
      <c r="D617" s="24"/>
      <c r="E617" s="24">
        <v>0</v>
      </c>
      <c r="F617" s="30">
        <f>IF(E617=0,0,F601)</f>
        <v>0</v>
      </c>
      <c r="G617" s="24">
        <f t="shared" si="49"/>
        <v>0</v>
      </c>
    </row>
    <row r="618" spans="2:7" ht="15.75" thickBot="1">
      <c r="B618" s="3"/>
      <c r="C618" s="16"/>
      <c r="D618" s="24"/>
      <c r="E618" s="24">
        <v>0</v>
      </c>
      <c r="F618" s="30">
        <f>IF(E618=0,0,F602)</f>
        <v>0</v>
      </c>
      <c r="G618" s="24">
        <f t="shared" si="49"/>
        <v>0</v>
      </c>
    </row>
    <row r="619" spans="2:7" ht="15.75" thickBot="1">
      <c r="B619" s="11"/>
      <c r="C619" s="11"/>
      <c r="D619" s="11"/>
      <c r="E619" s="11"/>
      <c r="F619" s="9" t="s">
        <v>189</v>
      </c>
      <c r="G619" s="10">
        <f>G616+G617+G618</f>
        <v>0</v>
      </c>
    </row>
    <row r="620" spans="2:7" ht="15.75" thickBot="1">
      <c r="B620" s="11"/>
      <c r="C620" s="11"/>
      <c r="D620" s="11"/>
      <c r="E620" s="11"/>
      <c r="F620" s="12"/>
      <c r="G620" s="12"/>
    </row>
    <row r="621" spans="2:7" ht="24" thickBot="1">
      <c r="B621" s="11"/>
      <c r="C621" s="11"/>
      <c r="D621" s="11"/>
      <c r="E621" s="120" t="s">
        <v>197</v>
      </c>
      <c r="F621" s="121"/>
      <c r="G621" s="58">
        <f>G603+G612+G619</f>
        <v>0</v>
      </c>
    </row>
    <row r="622" spans="2:7">
      <c r="B622" s="11"/>
      <c r="C622" s="11"/>
      <c r="D622" s="11"/>
      <c r="E622" s="117"/>
      <c r="F622" s="117"/>
      <c r="G622" s="117"/>
    </row>
    <row r="623" spans="2:7">
      <c r="B623" s="11"/>
      <c r="C623" s="11"/>
      <c r="D623" s="11"/>
      <c r="E623" s="11"/>
      <c r="F623" s="11"/>
      <c r="G623" s="11"/>
    </row>
    <row r="624" spans="2:7" ht="15.75" thickBot="1">
      <c r="B624" s="11"/>
      <c r="C624" s="11"/>
      <c r="D624" s="11"/>
      <c r="E624" s="11"/>
      <c r="F624" s="11"/>
      <c r="G624" s="11"/>
    </row>
    <row r="625" spans="2:7">
      <c r="B625" s="4" t="s">
        <v>61</v>
      </c>
      <c r="C625" s="122" t="s">
        <v>178</v>
      </c>
      <c r="D625" s="123"/>
      <c r="E625" s="124"/>
      <c r="F625" s="5" t="s">
        <v>63</v>
      </c>
      <c r="G625" s="6" t="s">
        <v>179</v>
      </c>
    </row>
    <row r="626" spans="2:7" ht="19.5" thickBot="1">
      <c r="B626" s="8"/>
      <c r="C626" s="125" t="s">
        <v>20</v>
      </c>
      <c r="D626" s="126"/>
      <c r="E626" s="127"/>
      <c r="F626" s="32" t="s">
        <v>63</v>
      </c>
      <c r="G626" s="7"/>
    </row>
    <row r="627" spans="2:7">
      <c r="B627" s="12"/>
      <c r="C627" s="12"/>
      <c r="D627" s="12"/>
      <c r="E627" s="12"/>
      <c r="F627" s="12"/>
      <c r="G627" s="12"/>
    </row>
    <row r="628" spans="2:7" ht="15" customHeight="1">
      <c r="B628" s="11"/>
      <c r="C628" s="11"/>
      <c r="D628" s="128"/>
      <c r="E628" s="118"/>
      <c r="F628" s="118"/>
      <c r="G628" s="118"/>
    </row>
    <row r="629" spans="2:7" ht="15.75" thickBot="1">
      <c r="B629" s="130" t="s">
        <v>181</v>
      </c>
      <c r="C629" s="130"/>
      <c r="D629" s="129"/>
      <c r="E629" s="119"/>
      <c r="F629" s="119"/>
      <c r="G629" s="119"/>
    </row>
    <row r="630" spans="2:7">
      <c r="B630" s="19" t="s">
        <v>182</v>
      </c>
      <c r="C630" s="26" t="s">
        <v>52</v>
      </c>
      <c r="D630" s="18" t="s">
        <v>63</v>
      </c>
      <c r="E630" s="18" t="s">
        <v>183</v>
      </c>
      <c r="F630" s="18" t="s">
        <v>184</v>
      </c>
      <c r="G630" s="18" t="s">
        <v>185</v>
      </c>
    </row>
    <row r="631" spans="2:7">
      <c r="B631" s="3"/>
      <c r="C631" s="27" t="s">
        <v>57</v>
      </c>
      <c r="D631" s="20" t="s">
        <v>186</v>
      </c>
      <c r="E631" s="20">
        <f>VLOOKUP(C631,mo,2,FALSE)</f>
        <v>0</v>
      </c>
      <c r="F631" s="21">
        <v>9</v>
      </c>
      <c r="G631" s="20">
        <f>IF(E631=0,0,E631/F631)</f>
        <v>0</v>
      </c>
    </row>
    <row r="632" spans="2:7">
      <c r="B632" s="3"/>
      <c r="C632" s="27" t="s">
        <v>201</v>
      </c>
      <c r="D632" s="20" t="s">
        <v>187</v>
      </c>
      <c r="E632" s="20" t="s">
        <v>188</v>
      </c>
      <c r="F632" s="21">
        <v>5</v>
      </c>
      <c r="G632" s="20">
        <f>G631*F632/100</f>
        <v>0</v>
      </c>
    </row>
    <row r="633" spans="2:7" ht="15.75" thickBot="1">
      <c r="B633" s="3"/>
      <c r="C633" s="27"/>
      <c r="D633" s="20"/>
      <c r="E633" s="20"/>
      <c r="F633" s="21"/>
      <c r="G633" s="20">
        <f>G632*F633/100</f>
        <v>0</v>
      </c>
    </row>
    <row r="634" spans="2:7" ht="15.75" thickBot="1">
      <c r="B634" s="13"/>
      <c r="C634" s="13"/>
      <c r="D634" s="13"/>
      <c r="E634" s="13"/>
      <c r="F634" s="9" t="s">
        <v>189</v>
      </c>
      <c r="G634" s="59">
        <f>G631+G632+G633</f>
        <v>0</v>
      </c>
    </row>
    <row r="635" spans="2:7">
      <c r="B635" s="11"/>
      <c r="C635" s="11"/>
      <c r="D635" s="11"/>
      <c r="E635" s="11"/>
      <c r="F635" s="12"/>
      <c r="G635" s="12"/>
    </row>
    <row r="636" spans="2:7">
      <c r="B636" s="131" t="s">
        <v>190</v>
      </c>
      <c r="C636" s="131"/>
      <c r="D636" s="14"/>
      <c r="E636" s="14"/>
      <c r="F636" s="14"/>
      <c r="G636" s="14"/>
    </row>
    <row r="637" spans="2:7">
      <c r="B637" s="17" t="s">
        <v>191</v>
      </c>
      <c r="C637" s="28" t="s">
        <v>178</v>
      </c>
      <c r="D637" s="15" t="s">
        <v>63</v>
      </c>
      <c r="E637" s="15" t="s">
        <v>184</v>
      </c>
      <c r="F637" s="15" t="s">
        <v>192</v>
      </c>
      <c r="G637" s="15" t="s">
        <v>193</v>
      </c>
    </row>
    <row r="638" spans="2:7">
      <c r="B638" s="16"/>
      <c r="C638" s="27" t="s">
        <v>20</v>
      </c>
      <c r="D638" s="16" t="str">
        <f>VLOOKUP(C638,a,2,FALSE)</f>
        <v>UNIDAD</v>
      </c>
      <c r="E638" s="21">
        <v>1</v>
      </c>
      <c r="F638" s="60">
        <f>VLOOKUP(C638,a,3,FALSE)</f>
        <v>0</v>
      </c>
      <c r="G638" s="23">
        <f>E638*F638</f>
        <v>0</v>
      </c>
    </row>
    <row r="639" spans="2:7">
      <c r="B639" s="16" t="s">
        <v>175</v>
      </c>
      <c r="C639" s="27" t="s">
        <v>124</v>
      </c>
      <c r="D639" s="16" t="str">
        <f>VLOOKUP(C639,a,2,FALSE)</f>
        <v>m³</v>
      </c>
      <c r="E639" s="21">
        <v>1.7000000000000001E-2</v>
      </c>
      <c r="F639" s="60">
        <f>VLOOKUP(C639,a,3,FALSE)</f>
        <v>0</v>
      </c>
      <c r="G639" s="23">
        <f t="shared" ref="G639:G642" si="50">E639*F639</f>
        <v>0</v>
      </c>
    </row>
    <row r="640" spans="2:7">
      <c r="B640" s="16"/>
      <c r="C640" s="27"/>
      <c r="D640" s="16"/>
      <c r="E640" s="21"/>
      <c r="F640" s="22">
        <v>0</v>
      </c>
      <c r="G640" s="23">
        <f t="shared" si="50"/>
        <v>0</v>
      </c>
    </row>
    <row r="641" spans="2:7">
      <c r="B641" s="2"/>
      <c r="C641" s="27"/>
      <c r="D641" s="16"/>
      <c r="E641" s="29"/>
      <c r="F641" s="22">
        <v>0</v>
      </c>
      <c r="G641" s="23">
        <f t="shared" si="50"/>
        <v>0</v>
      </c>
    </row>
    <row r="642" spans="2:7" ht="15.75" thickBot="1">
      <c r="B642" s="2"/>
      <c r="C642" s="27"/>
      <c r="D642" s="2"/>
      <c r="E642" s="29"/>
      <c r="F642" s="22">
        <v>0</v>
      </c>
      <c r="G642" s="23">
        <f t="shared" si="50"/>
        <v>0</v>
      </c>
    </row>
    <row r="643" spans="2:7" ht="15.75" thickBot="1">
      <c r="B643" s="11"/>
      <c r="C643" s="11"/>
      <c r="D643" s="11"/>
      <c r="E643" s="11"/>
      <c r="F643" s="9" t="s">
        <v>189</v>
      </c>
      <c r="G643" s="59">
        <f>G638+G639+G640+G641+G642</f>
        <v>0</v>
      </c>
    </row>
    <row r="644" spans="2:7">
      <c r="B644" s="11"/>
      <c r="C644" s="11"/>
      <c r="D644" s="11"/>
      <c r="E644" s="11"/>
      <c r="F644" s="12"/>
      <c r="G644" s="12"/>
    </row>
    <row r="645" spans="2:7">
      <c r="B645" s="131" t="s">
        <v>194</v>
      </c>
      <c r="C645" s="131"/>
      <c r="D645" s="14"/>
      <c r="E645" s="14"/>
      <c r="F645" s="14"/>
      <c r="G645" s="14"/>
    </row>
    <row r="646" spans="2:7">
      <c r="B646" s="19" t="s">
        <v>191</v>
      </c>
      <c r="C646" s="28" t="s">
        <v>178</v>
      </c>
      <c r="D646" s="18" t="s">
        <v>63</v>
      </c>
      <c r="E646" s="18" t="s">
        <v>195</v>
      </c>
      <c r="F646" s="15" t="s">
        <v>196</v>
      </c>
      <c r="G646" s="15" t="s">
        <v>193</v>
      </c>
    </row>
    <row r="647" spans="2:7">
      <c r="B647" s="3"/>
      <c r="C647" s="27"/>
      <c r="D647" s="24"/>
      <c r="E647" s="24">
        <v>0</v>
      </c>
      <c r="F647" s="30">
        <v>0</v>
      </c>
      <c r="G647" s="24">
        <f t="shared" ref="G647:G649" si="51">IF(F647=0,0,E647/F647)</f>
        <v>0</v>
      </c>
    </row>
    <row r="648" spans="2:7">
      <c r="B648" s="3"/>
      <c r="C648" s="16"/>
      <c r="D648" s="24"/>
      <c r="E648" s="24">
        <v>0</v>
      </c>
      <c r="F648" s="30">
        <f>IF(E648=0,0,F632)</f>
        <v>0</v>
      </c>
      <c r="G648" s="24">
        <f t="shared" si="51"/>
        <v>0</v>
      </c>
    </row>
    <row r="649" spans="2:7" ht="15.75" thickBot="1">
      <c r="B649" s="3"/>
      <c r="C649" s="16"/>
      <c r="D649" s="24"/>
      <c r="E649" s="24">
        <v>0</v>
      </c>
      <c r="F649" s="30">
        <f>IF(E649=0,0,F633)</f>
        <v>0</v>
      </c>
      <c r="G649" s="24">
        <f t="shared" si="51"/>
        <v>0</v>
      </c>
    </row>
    <row r="650" spans="2:7" ht="15.75" thickBot="1">
      <c r="B650" s="11"/>
      <c r="C650" s="11"/>
      <c r="D650" s="11"/>
      <c r="E650" s="11"/>
      <c r="F650" s="9" t="s">
        <v>189</v>
      </c>
      <c r="G650" s="10">
        <f>G647+G648+G649</f>
        <v>0</v>
      </c>
    </row>
    <row r="651" spans="2:7" ht="15.75" thickBot="1">
      <c r="B651" s="11"/>
      <c r="C651" s="11"/>
      <c r="D651" s="11"/>
      <c r="E651" s="11"/>
      <c r="F651" s="12"/>
      <c r="G651" s="12"/>
    </row>
    <row r="652" spans="2:7" ht="24" thickBot="1">
      <c r="B652" s="11"/>
      <c r="C652" s="11"/>
      <c r="D652" s="11"/>
      <c r="E652" s="120" t="s">
        <v>197</v>
      </c>
      <c r="F652" s="121"/>
      <c r="G652" s="58">
        <f>G634+G643+G650</f>
        <v>0</v>
      </c>
    </row>
    <row r="653" spans="2:7">
      <c r="B653" s="11"/>
      <c r="C653" s="11"/>
      <c r="D653" s="11"/>
      <c r="E653" s="117"/>
      <c r="F653" s="117"/>
      <c r="G653" s="117"/>
    </row>
    <row r="654" spans="2:7">
      <c r="B654" s="11"/>
      <c r="C654" s="11"/>
      <c r="D654" s="11"/>
      <c r="E654" s="11"/>
      <c r="F654" s="11"/>
      <c r="G654" s="11"/>
    </row>
    <row r="655" spans="2:7" ht="15.75" thickBot="1">
      <c r="B655" s="11"/>
      <c r="C655" s="11"/>
      <c r="D655" s="11"/>
      <c r="E655" s="11"/>
      <c r="F655" s="11"/>
      <c r="G655" s="11"/>
    </row>
    <row r="656" spans="2:7">
      <c r="B656" s="4" t="s">
        <v>61</v>
      </c>
      <c r="C656" s="122" t="s">
        <v>178</v>
      </c>
      <c r="D656" s="123"/>
      <c r="E656" s="124"/>
      <c r="F656" s="5" t="s">
        <v>63</v>
      </c>
      <c r="G656" s="6" t="s">
        <v>179</v>
      </c>
    </row>
    <row r="657" spans="2:7" ht="19.5" thickBot="1">
      <c r="B657" s="8"/>
      <c r="C657" s="125" t="s">
        <v>21</v>
      </c>
      <c r="D657" s="126"/>
      <c r="E657" s="127"/>
      <c r="F657" s="25" t="s">
        <v>210</v>
      </c>
      <c r="G657" s="7"/>
    </row>
    <row r="658" spans="2:7">
      <c r="B658" s="12"/>
      <c r="C658" s="12"/>
      <c r="D658" s="12"/>
      <c r="E658" s="12"/>
      <c r="F658" s="12"/>
      <c r="G658" s="12"/>
    </row>
    <row r="659" spans="2:7" ht="15" customHeight="1">
      <c r="B659" s="11"/>
      <c r="C659" s="11"/>
      <c r="D659" s="128"/>
      <c r="E659" s="118"/>
      <c r="F659" s="118"/>
      <c r="G659" s="118"/>
    </row>
    <row r="660" spans="2:7" ht="15.75" thickBot="1">
      <c r="B660" s="130" t="s">
        <v>181</v>
      </c>
      <c r="C660" s="130"/>
      <c r="D660" s="129"/>
      <c r="E660" s="119"/>
      <c r="F660" s="119"/>
      <c r="G660" s="119"/>
    </row>
    <row r="661" spans="2:7">
      <c r="B661" s="19" t="s">
        <v>182</v>
      </c>
      <c r="C661" s="26" t="s">
        <v>52</v>
      </c>
      <c r="D661" s="18" t="s">
        <v>63</v>
      </c>
      <c r="E661" s="18" t="s">
        <v>183</v>
      </c>
      <c r="F661" s="18" t="s">
        <v>184</v>
      </c>
      <c r="G661" s="18" t="s">
        <v>185</v>
      </c>
    </row>
    <row r="662" spans="2:7">
      <c r="B662" s="3"/>
      <c r="C662" s="27" t="s">
        <v>57</v>
      </c>
      <c r="D662" s="20" t="s">
        <v>186</v>
      </c>
      <c r="E662" s="20">
        <f>VLOOKUP(C662,mo,2,FALSE)</f>
        <v>0</v>
      </c>
      <c r="F662" s="21">
        <v>4</v>
      </c>
      <c r="G662" s="20">
        <f>IF(E662=0,0,E662/F662)</f>
        <v>0</v>
      </c>
    </row>
    <row r="663" spans="2:7">
      <c r="B663" s="3"/>
      <c r="C663" s="27" t="s">
        <v>201</v>
      </c>
      <c r="D663" s="20" t="s">
        <v>187</v>
      </c>
      <c r="E663" s="20" t="s">
        <v>188</v>
      </c>
      <c r="F663" s="21">
        <v>5</v>
      </c>
      <c r="G663" s="20">
        <f>G662*F663/100</f>
        <v>0</v>
      </c>
    </row>
    <row r="664" spans="2:7" ht="15.75" thickBot="1">
      <c r="B664" s="3"/>
      <c r="C664" s="27"/>
      <c r="D664" s="20"/>
      <c r="E664" s="20"/>
      <c r="F664" s="21"/>
      <c r="G664" s="20">
        <f>G663*F664/100</f>
        <v>0</v>
      </c>
    </row>
    <row r="665" spans="2:7" ht="15.75" thickBot="1">
      <c r="B665" s="13"/>
      <c r="C665" s="13"/>
      <c r="D665" s="13"/>
      <c r="E665" s="13"/>
      <c r="F665" s="9" t="s">
        <v>189</v>
      </c>
      <c r="G665" s="59">
        <f>G662+G663+G664</f>
        <v>0</v>
      </c>
    </row>
    <row r="666" spans="2:7">
      <c r="B666" s="11"/>
      <c r="C666" s="11"/>
      <c r="D666" s="11"/>
      <c r="E666" s="11"/>
      <c r="F666" s="12"/>
      <c r="G666" s="12"/>
    </row>
    <row r="667" spans="2:7">
      <c r="B667" s="131" t="s">
        <v>190</v>
      </c>
      <c r="C667" s="131"/>
      <c r="D667" s="14"/>
      <c r="E667" s="14"/>
      <c r="F667" s="14"/>
      <c r="G667" s="14"/>
    </row>
    <row r="668" spans="2:7">
      <c r="B668" s="17" t="s">
        <v>191</v>
      </c>
      <c r="C668" s="28" t="s">
        <v>178</v>
      </c>
      <c r="D668" s="15" t="s">
        <v>63</v>
      </c>
      <c r="E668" s="15" t="s">
        <v>184</v>
      </c>
      <c r="F668" s="15" t="s">
        <v>192</v>
      </c>
      <c r="G668" s="15" t="s">
        <v>193</v>
      </c>
    </row>
    <row r="669" spans="2:7">
      <c r="B669" s="16"/>
      <c r="C669" s="27" t="s">
        <v>21</v>
      </c>
      <c r="D669" s="16" t="str">
        <f>VLOOKUP(C669,a,2,FALSE)</f>
        <v>UNIDAD</v>
      </c>
      <c r="E669" s="21">
        <v>1</v>
      </c>
      <c r="F669" s="60">
        <f>VLOOKUP(C669,a,3,FALSE)</f>
        <v>0</v>
      </c>
      <c r="G669" s="23">
        <f>E669*F669</f>
        <v>0</v>
      </c>
    </row>
    <row r="670" spans="2:7">
      <c r="B670" s="16" t="s">
        <v>175</v>
      </c>
      <c r="C670" s="27" t="s">
        <v>120</v>
      </c>
      <c r="D670" s="16" t="str">
        <f>VLOOKUP(C670,a,2,FALSE)</f>
        <v>UNIDAD</v>
      </c>
      <c r="E670" s="21">
        <v>1</v>
      </c>
      <c r="F670" s="60">
        <f>VLOOKUP(C670,a,3,FALSE)</f>
        <v>0</v>
      </c>
      <c r="G670" s="23">
        <f t="shared" ref="G670:G673" si="52">E670*F670</f>
        <v>0</v>
      </c>
    </row>
    <row r="671" spans="2:7">
      <c r="B671" s="16"/>
      <c r="C671" s="27" t="s">
        <v>124</v>
      </c>
      <c r="D671" s="16" t="str">
        <f>VLOOKUP(C671,a,2,FALSE)</f>
        <v>m³</v>
      </c>
      <c r="E671" s="21">
        <v>1.4999999999999999E-2</v>
      </c>
      <c r="F671" s="60">
        <f>VLOOKUP(C671,a,3,FALSE)</f>
        <v>0</v>
      </c>
      <c r="G671" s="23">
        <f t="shared" si="52"/>
        <v>0</v>
      </c>
    </row>
    <row r="672" spans="2:7">
      <c r="B672" s="2"/>
      <c r="C672" s="27"/>
      <c r="D672" s="16"/>
      <c r="E672" s="29"/>
      <c r="F672" s="22">
        <v>0</v>
      </c>
      <c r="G672" s="23">
        <f t="shared" si="52"/>
        <v>0</v>
      </c>
    </row>
    <row r="673" spans="2:7" ht="15.75" thickBot="1">
      <c r="B673" s="2"/>
      <c r="C673" s="27"/>
      <c r="D673" s="2"/>
      <c r="E673" s="29"/>
      <c r="F673" s="22">
        <v>0</v>
      </c>
      <c r="G673" s="23">
        <f t="shared" si="52"/>
        <v>0</v>
      </c>
    </row>
    <row r="674" spans="2:7" ht="15.75" thickBot="1">
      <c r="B674" s="11"/>
      <c r="C674" s="11"/>
      <c r="D674" s="11"/>
      <c r="E674" s="11"/>
      <c r="F674" s="9" t="s">
        <v>189</v>
      </c>
      <c r="G674" s="59">
        <f>G669+G670+G671+G672+G673</f>
        <v>0</v>
      </c>
    </row>
    <row r="675" spans="2:7">
      <c r="B675" s="11"/>
      <c r="C675" s="11"/>
      <c r="D675" s="11"/>
      <c r="E675" s="11"/>
      <c r="F675" s="12"/>
      <c r="G675" s="12"/>
    </row>
    <row r="676" spans="2:7">
      <c r="B676" s="131" t="s">
        <v>194</v>
      </c>
      <c r="C676" s="131"/>
      <c r="D676" s="14"/>
      <c r="E676" s="14"/>
      <c r="F676" s="14"/>
      <c r="G676" s="14"/>
    </row>
    <row r="677" spans="2:7">
      <c r="B677" s="19" t="s">
        <v>191</v>
      </c>
      <c r="C677" s="28" t="s">
        <v>178</v>
      </c>
      <c r="D677" s="18" t="s">
        <v>63</v>
      </c>
      <c r="E677" s="18" t="s">
        <v>195</v>
      </c>
      <c r="F677" s="15" t="s">
        <v>196</v>
      </c>
      <c r="G677" s="15" t="s">
        <v>193</v>
      </c>
    </row>
    <row r="678" spans="2:7">
      <c r="B678" s="3"/>
      <c r="C678" s="27"/>
      <c r="D678" s="24"/>
      <c r="E678" s="24">
        <v>0</v>
      </c>
      <c r="F678" s="30">
        <v>0</v>
      </c>
      <c r="G678" s="24">
        <f t="shared" ref="G678:G680" si="53">IF(F678=0,0,E678/F678)</f>
        <v>0</v>
      </c>
    </row>
    <row r="679" spans="2:7">
      <c r="B679" s="3"/>
      <c r="C679" s="16"/>
      <c r="D679" s="24"/>
      <c r="E679" s="24">
        <v>0</v>
      </c>
      <c r="F679" s="30">
        <f>IF(E679=0,0,F663)</f>
        <v>0</v>
      </c>
      <c r="G679" s="24">
        <f t="shared" si="53"/>
        <v>0</v>
      </c>
    </row>
    <row r="680" spans="2:7" ht="15.75" thickBot="1">
      <c r="B680" s="3"/>
      <c r="C680" s="16"/>
      <c r="D680" s="24"/>
      <c r="E680" s="24">
        <v>0</v>
      </c>
      <c r="F680" s="30">
        <f>IF(E680=0,0,F664)</f>
        <v>0</v>
      </c>
      <c r="G680" s="24">
        <f t="shared" si="53"/>
        <v>0</v>
      </c>
    </row>
    <row r="681" spans="2:7" ht="15.75" thickBot="1">
      <c r="B681" s="11"/>
      <c r="C681" s="11"/>
      <c r="D681" s="11"/>
      <c r="E681" s="11"/>
      <c r="F681" s="9" t="s">
        <v>189</v>
      </c>
      <c r="G681" s="10">
        <f>G678+G679+G680</f>
        <v>0</v>
      </c>
    </row>
    <row r="682" spans="2:7" ht="15.75" thickBot="1">
      <c r="B682" s="11"/>
      <c r="C682" s="11"/>
      <c r="D682" s="11"/>
      <c r="E682" s="11"/>
      <c r="F682" s="12"/>
      <c r="G682" s="12"/>
    </row>
    <row r="683" spans="2:7" ht="24" thickBot="1">
      <c r="B683" s="11"/>
      <c r="C683" s="11"/>
      <c r="D683" s="11"/>
      <c r="E683" s="120" t="s">
        <v>197</v>
      </c>
      <c r="F683" s="121"/>
      <c r="G683" s="58">
        <f>G665+G674+G681</f>
        <v>0</v>
      </c>
    </row>
    <row r="684" spans="2:7">
      <c r="B684" s="11"/>
      <c r="C684" s="11"/>
      <c r="D684" s="11"/>
      <c r="E684" s="117"/>
      <c r="F684" s="117"/>
      <c r="G684" s="117"/>
    </row>
    <row r="685" spans="2:7">
      <c r="B685" s="11"/>
      <c r="C685" s="11"/>
      <c r="D685" s="11"/>
      <c r="E685" s="11"/>
      <c r="F685" s="11"/>
      <c r="G685" s="11"/>
    </row>
    <row r="686" spans="2:7" ht="15.75" thickBot="1">
      <c r="B686" s="11"/>
      <c r="C686" s="11"/>
      <c r="D686" s="11"/>
      <c r="E686" s="11"/>
      <c r="F686" s="11"/>
      <c r="G686" s="11"/>
    </row>
    <row r="687" spans="2:7">
      <c r="B687" s="4" t="s">
        <v>61</v>
      </c>
      <c r="C687" s="122" t="s">
        <v>178</v>
      </c>
      <c r="D687" s="123"/>
      <c r="E687" s="124"/>
      <c r="F687" s="5" t="s">
        <v>63</v>
      </c>
      <c r="G687" s="6" t="s">
        <v>179</v>
      </c>
    </row>
    <row r="688" spans="2:7" ht="19.5" thickBot="1">
      <c r="B688" s="8"/>
      <c r="C688" s="125" t="s">
        <v>22</v>
      </c>
      <c r="D688" s="126"/>
      <c r="E688" s="127"/>
      <c r="F688" s="25" t="s">
        <v>210</v>
      </c>
      <c r="G688" s="7"/>
    </row>
    <row r="689" spans="2:7">
      <c r="B689" s="12"/>
      <c r="C689" s="12"/>
      <c r="D689" s="12"/>
      <c r="E689" s="12"/>
      <c r="F689" s="12"/>
      <c r="G689" s="12"/>
    </row>
    <row r="690" spans="2:7" ht="15" customHeight="1">
      <c r="B690" s="11"/>
      <c r="C690" s="11"/>
      <c r="D690" s="128"/>
      <c r="E690" s="118"/>
      <c r="F690" s="118"/>
      <c r="G690" s="118"/>
    </row>
    <row r="691" spans="2:7" ht="15.75" thickBot="1">
      <c r="B691" s="130" t="s">
        <v>181</v>
      </c>
      <c r="C691" s="130"/>
      <c r="D691" s="129"/>
      <c r="E691" s="119"/>
      <c r="F691" s="119"/>
      <c r="G691" s="119"/>
    </row>
    <row r="692" spans="2:7">
      <c r="B692" s="19" t="s">
        <v>182</v>
      </c>
      <c r="C692" s="26" t="s">
        <v>52</v>
      </c>
      <c r="D692" s="18" t="s">
        <v>63</v>
      </c>
      <c r="E692" s="18" t="s">
        <v>183</v>
      </c>
      <c r="F692" s="18" t="s">
        <v>184</v>
      </c>
      <c r="G692" s="18" t="s">
        <v>185</v>
      </c>
    </row>
    <row r="693" spans="2:7">
      <c r="B693" s="3"/>
      <c r="C693" s="27" t="s">
        <v>57</v>
      </c>
      <c r="D693" s="20" t="s">
        <v>186</v>
      </c>
      <c r="E693" s="20">
        <f>VLOOKUP(C693,mo,2,FALSE)</f>
        <v>0</v>
      </c>
      <c r="F693" s="21">
        <v>4</v>
      </c>
      <c r="G693" s="20">
        <f>IF(E693=0,0,E693/F693)</f>
        <v>0</v>
      </c>
    </row>
    <row r="694" spans="2:7">
      <c r="B694" s="3"/>
      <c r="C694" s="27" t="s">
        <v>201</v>
      </c>
      <c r="D694" s="20" t="s">
        <v>187</v>
      </c>
      <c r="E694" s="20" t="s">
        <v>188</v>
      </c>
      <c r="F694" s="21">
        <v>5</v>
      </c>
      <c r="G694" s="20">
        <f>G693*F694/100</f>
        <v>0</v>
      </c>
    </row>
    <row r="695" spans="2:7" ht="15.75" thickBot="1">
      <c r="B695" s="3"/>
      <c r="C695" s="27"/>
      <c r="D695" s="20"/>
      <c r="E695" s="20"/>
      <c r="F695" s="21"/>
      <c r="G695" s="20">
        <f>G694*F695/100</f>
        <v>0</v>
      </c>
    </row>
    <row r="696" spans="2:7" ht="15.75" thickBot="1">
      <c r="B696" s="13"/>
      <c r="C696" s="13"/>
      <c r="D696" s="13"/>
      <c r="E696" s="13"/>
      <c r="F696" s="9" t="s">
        <v>189</v>
      </c>
      <c r="G696" s="61">
        <f>G693+G694+G695</f>
        <v>0</v>
      </c>
    </row>
    <row r="697" spans="2:7">
      <c r="B697" s="11"/>
      <c r="C697" s="11"/>
      <c r="D697" s="11"/>
      <c r="E697" s="11"/>
      <c r="F697" s="12"/>
      <c r="G697" s="12"/>
    </row>
    <row r="698" spans="2:7">
      <c r="B698" s="131" t="s">
        <v>190</v>
      </c>
      <c r="C698" s="131"/>
      <c r="D698" s="14"/>
      <c r="E698" s="14"/>
      <c r="F698" s="14"/>
      <c r="G698" s="14"/>
    </row>
    <row r="699" spans="2:7">
      <c r="B699" s="17" t="s">
        <v>191</v>
      </c>
      <c r="C699" s="28" t="s">
        <v>178</v>
      </c>
      <c r="D699" s="15" t="s">
        <v>63</v>
      </c>
      <c r="E699" s="15" t="s">
        <v>184</v>
      </c>
      <c r="F699" s="15" t="s">
        <v>192</v>
      </c>
      <c r="G699" s="15" t="s">
        <v>193</v>
      </c>
    </row>
    <row r="700" spans="2:7">
      <c r="B700" s="16"/>
      <c r="C700" s="27" t="s">
        <v>127</v>
      </c>
      <c r="D700" s="16" t="str">
        <f>VLOOKUP(C700,a,2,FALSE)</f>
        <v>UNIDAD</v>
      </c>
      <c r="E700" s="21">
        <v>1</v>
      </c>
      <c r="F700" s="57">
        <f>VLOOKUP(C700,a,3,FALSE)</f>
        <v>0</v>
      </c>
      <c r="G700" s="23">
        <f>E700*F700</f>
        <v>0</v>
      </c>
    </row>
    <row r="701" spans="2:7">
      <c r="B701" s="16" t="s">
        <v>175</v>
      </c>
      <c r="C701" s="27" t="s">
        <v>120</v>
      </c>
      <c r="D701" s="16" t="str">
        <f>VLOOKUP(C701,a,2,FALSE)</f>
        <v>UNIDAD</v>
      </c>
      <c r="E701" s="21">
        <v>1</v>
      </c>
      <c r="F701" s="57">
        <f>VLOOKUP(C701,a,3,FALSE)</f>
        <v>0</v>
      </c>
      <c r="G701" s="23">
        <f t="shared" ref="G701:G704" si="54">E701*F701</f>
        <v>0</v>
      </c>
    </row>
    <row r="702" spans="2:7">
      <c r="B702" s="16"/>
      <c r="C702" s="27" t="s">
        <v>124</v>
      </c>
      <c r="D702" s="16" t="str">
        <f>VLOOKUP(C702,a,2,FALSE)</f>
        <v>m³</v>
      </c>
      <c r="E702" s="21">
        <v>1.4999999999999999E-2</v>
      </c>
      <c r="F702" s="57">
        <f>VLOOKUP(C702,a,3,FALSE)</f>
        <v>0</v>
      </c>
      <c r="G702" s="23">
        <f t="shared" si="54"/>
        <v>0</v>
      </c>
    </row>
    <row r="703" spans="2:7">
      <c r="B703" s="2"/>
      <c r="C703" s="27"/>
      <c r="D703" s="16"/>
      <c r="E703" s="29"/>
      <c r="F703" s="57">
        <v>0</v>
      </c>
      <c r="G703" s="23">
        <f t="shared" si="54"/>
        <v>0</v>
      </c>
    </row>
    <row r="704" spans="2:7" ht="15.75" thickBot="1">
      <c r="B704" s="2"/>
      <c r="C704" s="27"/>
      <c r="D704" s="2"/>
      <c r="E704" s="29"/>
      <c r="F704" s="22">
        <v>0</v>
      </c>
      <c r="G704" s="23">
        <f t="shared" si="54"/>
        <v>0</v>
      </c>
    </row>
    <row r="705" spans="2:7" ht="15.75" thickBot="1">
      <c r="B705" s="11"/>
      <c r="C705" s="11"/>
      <c r="D705" s="11"/>
      <c r="E705" s="11"/>
      <c r="F705" s="9" t="s">
        <v>189</v>
      </c>
      <c r="G705" s="61">
        <f>G700+G701+G702+G703+G704</f>
        <v>0</v>
      </c>
    </row>
    <row r="706" spans="2:7">
      <c r="B706" s="11"/>
      <c r="C706" s="11"/>
      <c r="D706" s="11"/>
      <c r="E706" s="11"/>
      <c r="F706" s="12"/>
      <c r="G706" s="12"/>
    </row>
    <row r="707" spans="2:7">
      <c r="B707" s="131" t="s">
        <v>194</v>
      </c>
      <c r="C707" s="131"/>
      <c r="D707" s="14"/>
      <c r="E707" s="14"/>
      <c r="F707" s="14"/>
      <c r="G707" s="14"/>
    </row>
    <row r="708" spans="2:7">
      <c r="B708" s="19" t="s">
        <v>191</v>
      </c>
      <c r="C708" s="28" t="s">
        <v>178</v>
      </c>
      <c r="D708" s="18" t="s">
        <v>63</v>
      </c>
      <c r="E708" s="18" t="s">
        <v>195</v>
      </c>
      <c r="F708" s="15" t="s">
        <v>196</v>
      </c>
      <c r="G708" s="15" t="s">
        <v>193</v>
      </c>
    </row>
    <row r="709" spans="2:7">
      <c r="B709" s="3"/>
      <c r="C709" s="27"/>
      <c r="D709" s="24"/>
      <c r="E709" s="24">
        <v>0</v>
      </c>
      <c r="F709" s="30">
        <v>0</v>
      </c>
      <c r="G709" s="24">
        <f t="shared" ref="G709:G711" si="55">IF(F709=0,0,E709/F709)</f>
        <v>0</v>
      </c>
    </row>
    <row r="710" spans="2:7">
      <c r="B710" s="3"/>
      <c r="C710" s="16"/>
      <c r="D710" s="24"/>
      <c r="E710" s="24">
        <v>0</v>
      </c>
      <c r="F710" s="30">
        <f>IF(E710=0,0,F694)</f>
        <v>0</v>
      </c>
      <c r="G710" s="24">
        <f t="shared" si="55"/>
        <v>0</v>
      </c>
    </row>
    <row r="711" spans="2:7" ht="15.75" thickBot="1">
      <c r="B711" s="3"/>
      <c r="C711" s="16"/>
      <c r="D711" s="24"/>
      <c r="E711" s="24">
        <v>0</v>
      </c>
      <c r="F711" s="30">
        <f>IF(E711=0,0,F695)</f>
        <v>0</v>
      </c>
      <c r="G711" s="24">
        <f t="shared" si="55"/>
        <v>0</v>
      </c>
    </row>
    <row r="712" spans="2:7" ht="15.75" thickBot="1">
      <c r="B712" s="11"/>
      <c r="C712" s="11"/>
      <c r="D712" s="11"/>
      <c r="E712" s="11"/>
      <c r="F712" s="9" t="s">
        <v>189</v>
      </c>
      <c r="G712" s="10">
        <f>G709+G710+G711</f>
        <v>0</v>
      </c>
    </row>
    <row r="713" spans="2:7" ht="15.75" thickBot="1">
      <c r="B713" s="11"/>
      <c r="C713" s="11"/>
      <c r="D713" s="11"/>
      <c r="E713" s="11"/>
      <c r="F713" s="12"/>
      <c r="G713" s="12"/>
    </row>
    <row r="714" spans="2:7" ht="24" thickBot="1">
      <c r="B714" s="11"/>
      <c r="C714" s="11"/>
      <c r="D714" s="11"/>
      <c r="E714" s="120" t="s">
        <v>197</v>
      </c>
      <c r="F714" s="121"/>
      <c r="G714" s="62">
        <f>G696+G705+G712</f>
        <v>0</v>
      </c>
    </row>
    <row r="715" spans="2:7">
      <c r="B715" s="11"/>
      <c r="C715" s="11"/>
      <c r="D715" s="11"/>
      <c r="E715" s="117"/>
      <c r="F715" s="117"/>
      <c r="G715" s="117"/>
    </row>
    <row r="716" spans="2:7">
      <c r="B716" s="11"/>
      <c r="C716" s="11"/>
      <c r="D716" s="11"/>
      <c r="E716" s="11"/>
      <c r="F716" s="11"/>
      <c r="G716" s="11"/>
    </row>
    <row r="717" spans="2:7" ht="15.75" thickBot="1">
      <c r="B717" s="11"/>
      <c r="C717" s="11"/>
      <c r="D717" s="11"/>
      <c r="E717" s="11"/>
      <c r="F717" s="11"/>
      <c r="G717" s="11"/>
    </row>
    <row r="718" spans="2:7">
      <c r="B718" s="4" t="s">
        <v>61</v>
      </c>
      <c r="C718" s="122" t="s">
        <v>178</v>
      </c>
      <c r="D718" s="123"/>
      <c r="E718" s="124"/>
      <c r="F718" s="5" t="s">
        <v>63</v>
      </c>
      <c r="G718" s="6" t="s">
        <v>179</v>
      </c>
    </row>
    <row r="719" spans="2:7" ht="19.5" thickBot="1">
      <c r="B719" s="8"/>
      <c r="C719" s="125" t="s">
        <v>23</v>
      </c>
      <c r="D719" s="126"/>
      <c r="E719" s="127"/>
      <c r="F719" s="25" t="s">
        <v>210</v>
      </c>
      <c r="G719" s="7"/>
    </row>
    <row r="720" spans="2:7">
      <c r="B720" s="12"/>
      <c r="C720" s="12"/>
      <c r="D720" s="12"/>
      <c r="E720" s="12"/>
      <c r="F720" s="12"/>
      <c r="G720" s="12"/>
    </row>
    <row r="721" spans="2:7" ht="15" customHeight="1">
      <c r="B721" s="11"/>
      <c r="C721" s="11"/>
      <c r="D721" s="128"/>
      <c r="E721" s="118"/>
      <c r="F721" s="118"/>
      <c r="G721" s="118"/>
    </row>
    <row r="722" spans="2:7" ht="15.75" thickBot="1">
      <c r="B722" s="130" t="s">
        <v>181</v>
      </c>
      <c r="C722" s="130"/>
      <c r="D722" s="129"/>
      <c r="E722" s="119"/>
      <c r="F722" s="119"/>
      <c r="G722" s="119"/>
    </row>
    <row r="723" spans="2:7">
      <c r="B723" s="19" t="s">
        <v>182</v>
      </c>
      <c r="C723" s="26" t="s">
        <v>52</v>
      </c>
      <c r="D723" s="18" t="s">
        <v>63</v>
      </c>
      <c r="E723" s="18" t="s">
        <v>183</v>
      </c>
      <c r="F723" s="18" t="s">
        <v>184</v>
      </c>
      <c r="G723" s="18" t="s">
        <v>185</v>
      </c>
    </row>
    <row r="724" spans="2:7">
      <c r="B724" s="3"/>
      <c r="C724" s="27" t="s">
        <v>57</v>
      </c>
      <c r="D724" s="20" t="s">
        <v>186</v>
      </c>
      <c r="E724" s="20">
        <f>VLOOKUP(C724,mo,2,FALSE)</f>
        <v>0</v>
      </c>
      <c r="F724" s="21">
        <v>4</v>
      </c>
      <c r="G724" s="20">
        <f>IF(E724=0,0,E724/F724)</f>
        <v>0</v>
      </c>
    </row>
    <row r="725" spans="2:7">
      <c r="B725" s="3"/>
      <c r="C725" s="27" t="s">
        <v>201</v>
      </c>
      <c r="D725" s="20" t="s">
        <v>187</v>
      </c>
      <c r="E725" s="20" t="s">
        <v>188</v>
      </c>
      <c r="F725" s="21">
        <v>5</v>
      </c>
      <c r="G725" s="20">
        <f>G724*F725/100</f>
        <v>0</v>
      </c>
    </row>
    <row r="726" spans="2:7" ht="15.75" thickBot="1">
      <c r="B726" s="3"/>
      <c r="C726" s="27"/>
      <c r="D726" s="20"/>
      <c r="E726" s="20"/>
      <c r="F726" s="21"/>
      <c r="G726" s="20">
        <f>G725*F726/100</f>
        <v>0</v>
      </c>
    </row>
    <row r="727" spans="2:7" ht="15.75" thickBot="1">
      <c r="B727" s="13"/>
      <c r="C727" s="13"/>
      <c r="D727" s="13"/>
      <c r="E727" s="13"/>
      <c r="F727" s="9" t="s">
        <v>189</v>
      </c>
      <c r="G727" s="59">
        <f>G724+G725+G726</f>
        <v>0</v>
      </c>
    </row>
    <row r="728" spans="2:7">
      <c r="B728" s="11"/>
      <c r="C728" s="11"/>
      <c r="D728" s="11"/>
      <c r="E728" s="11"/>
      <c r="F728" s="12"/>
      <c r="G728" s="12"/>
    </row>
    <row r="729" spans="2:7">
      <c r="B729" s="131" t="s">
        <v>190</v>
      </c>
      <c r="C729" s="131"/>
      <c r="D729" s="14"/>
      <c r="E729" s="14"/>
      <c r="F729" s="14"/>
      <c r="G729" s="14"/>
    </row>
    <row r="730" spans="2:7">
      <c r="B730" s="17" t="s">
        <v>191</v>
      </c>
      <c r="C730" s="28" t="s">
        <v>178</v>
      </c>
      <c r="D730" s="15" t="s">
        <v>63</v>
      </c>
      <c r="E730" s="15" t="s">
        <v>184</v>
      </c>
      <c r="F730" s="15" t="s">
        <v>192</v>
      </c>
      <c r="G730" s="15" t="s">
        <v>193</v>
      </c>
    </row>
    <row r="731" spans="2:7">
      <c r="B731" s="16"/>
      <c r="C731" s="27" t="s">
        <v>128</v>
      </c>
      <c r="D731" s="16" t="str">
        <f>VLOOKUP(C731,a,2,FALSE)</f>
        <v>UNIDAD</v>
      </c>
      <c r="E731" s="21">
        <v>1</v>
      </c>
      <c r="F731" s="60">
        <f>VLOOKUP(C731,a,3,FALSE)</f>
        <v>0</v>
      </c>
      <c r="G731" s="23">
        <f>E731*F731</f>
        <v>0</v>
      </c>
    </row>
    <row r="732" spans="2:7">
      <c r="B732" s="16" t="s">
        <v>175</v>
      </c>
      <c r="C732" s="27" t="s">
        <v>120</v>
      </c>
      <c r="D732" s="16" t="str">
        <f>VLOOKUP(C732,a,2,FALSE)</f>
        <v>UNIDAD</v>
      </c>
      <c r="E732" s="21">
        <v>1</v>
      </c>
      <c r="F732" s="60">
        <f>VLOOKUP(C732,a,3,FALSE)</f>
        <v>0</v>
      </c>
      <c r="G732" s="23">
        <f t="shared" ref="G732:G735" si="56">E732*F732</f>
        <v>0</v>
      </c>
    </row>
    <row r="733" spans="2:7">
      <c r="B733" s="16"/>
      <c r="C733" s="27" t="s">
        <v>124</v>
      </c>
      <c r="D733" s="16" t="str">
        <f>VLOOKUP(C733,a,2,FALSE)</f>
        <v>m³</v>
      </c>
      <c r="E733" s="21">
        <v>1.4999999999999999E-2</v>
      </c>
      <c r="F733" s="60">
        <f>VLOOKUP(C733,a,3,FALSE)</f>
        <v>0</v>
      </c>
      <c r="G733" s="23">
        <f t="shared" si="56"/>
        <v>0</v>
      </c>
    </row>
    <row r="734" spans="2:7">
      <c r="B734" s="2"/>
      <c r="C734" s="27"/>
      <c r="D734" s="16"/>
      <c r="E734" s="29"/>
      <c r="F734" s="22">
        <v>0</v>
      </c>
      <c r="G734" s="23">
        <f t="shared" si="56"/>
        <v>0</v>
      </c>
    </row>
    <row r="735" spans="2:7" ht="15.75" thickBot="1">
      <c r="B735" s="2"/>
      <c r="C735" s="27"/>
      <c r="D735" s="2"/>
      <c r="E735" s="29"/>
      <c r="F735" s="22">
        <v>0</v>
      </c>
      <c r="G735" s="23">
        <f t="shared" si="56"/>
        <v>0</v>
      </c>
    </row>
    <row r="736" spans="2:7" ht="15.75" thickBot="1">
      <c r="B736" s="11"/>
      <c r="C736" s="11"/>
      <c r="D736" s="11"/>
      <c r="E736" s="11"/>
      <c r="F736" s="9" t="s">
        <v>189</v>
      </c>
      <c r="G736" s="59">
        <f>G731+G732+G733+G734+G735</f>
        <v>0</v>
      </c>
    </row>
    <row r="737" spans="2:7">
      <c r="B737" s="11"/>
      <c r="C737" s="11"/>
      <c r="D737" s="11"/>
      <c r="E737" s="11"/>
      <c r="F737" s="12"/>
      <c r="G737" s="12"/>
    </row>
    <row r="738" spans="2:7">
      <c r="B738" s="131" t="s">
        <v>194</v>
      </c>
      <c r="C738" s="131"/>
      <c r="D738" s="14"/>
      <c r="E738" s="14"/>
      <c r="F738" s="14"/>
      <c r="G738" s="14"/>
    </row>
    <row r="739" spans="2:7">
      <c r="B739" s="19" t="s">
        <v>191</v>
      </c>
      <c r="C739" s="28" t="s">
        <v>178</v>
      </c>
      <c r="D739" s="18" t="s">
        <v>63</v>
      </c>
      <c r="E739" s="18" t="s">
        <v>195</v>
      </c>
      <c r="F739" s="15" t="s">
        <v>196</v>
      </c>
      <c r="G739" s="15" t="s">
        <v>193</v>
      </c>
    </row>
    <row r="740" spans="2:7">
      <c r="B740" s="3"/>
      <c r="C740" s="27"/>
      <c r="D740" s="24"/>
      <c r="E740" s="24">
        <v>0</v>
      </c>
      <c r="F740" s="30">
        <v>0</v>
      </c>
      <c r="G740" s="24">
        <f t="shared" ref="G740:G742" si="57">IF(F740=0,0,E740/F740)</f>
        <v>0</v>
      </c>
    </row>
    <row r="741" spans="2:7">
      <c r="B741" s="3"/>
      <c r="C741" s="16"/>
      <c r="D741" s="24"/>
      <c r="E741" s="24">
        <v>0</v>
      </c>
      <c r="F741" s="30">
        <f>IF(E741=0,0,F725)</f>
        <v>0</v>
      </c>
      <c r="G741" s="24">
        <f t="shared" si="57"/>
        <v>0</v>
      </c>
    </row>
    <row r="742" spans="2:7" ht="15.75" thickBot="1">
      <c r="B742" s="3"/>
      <c r="C742" s="16"/>
      <c r="D742" s="24"/>
      <c r="E742" s="24">
        <v>0</v>
      </c>
      <c r="F742" s="30">
        <f>IF(E742=0,0,F726)</f>
        <v>0</v>
      </c>
      <c r="G742" s="24">
        <f t="shared" si="57"/>
        <v>0</v>
      </c>
    </row>
    <row r="743" spans="2:7" ht="15.75" thickBot="1">
      <c r="B743" s="11"/>
      <c r="C743" s="11"/>
      <c r="D743" s="11"/>
      <c r="E743" s="11"/>
      <c r="F743" s="9" t="s">
        <v>189</v>
      </c>
      <c r="G743" s="10">
        <f>G740+G741+G742</f>
        <v>0</v>
      </c>
    </row>
    <row r="744" spans="2:7" ht="15.75" thickBot="1">
      <c r="B744" s="11"/>
      <c r="C744" s="11"/>
      <c r="D744" s="11"/>
      <c r="E744" s="11"/>
      <c r="F744" s="12"/>
      <c r="G744" s="12"/>
    </row>
    <row r="745" spans="2:7" ht="24" thickBot="1">
      <c r="B745" s="11"/>
      <c r="C745" s="11"/>
      <c r="D745" s="11"/>
      <c r="E745" s="120" t="s">
        <v>197</v>
      </c>
      <c r="F745" s="121"/>
      <c r="G745" s="58">
        <f>G727+G736+G743</f>
        <v>0</v>
      </c>
    </row>
    <row r="746" spans="2:7">
      <c r="B746" s="11"/>
      <c r="C746" s="11"/>
      <c r="D746" s="11"/>
      <c r="E746" s="117"/>
      <c r="F746" s="117"/>
      <c r="G746" s="117"/>
    </row>
    <row r="747" spans="2:7">
      <c r="B747" s="11"/>
      <c r="C747" s="11"/>
      <c r="D747" s="11"/>
      <c r="E747" s="11"/>
      <c r="F747" s="11"/>
      <c r="G747" s="11"/>
    </row>
    <row r="748" spans="2:7" ht="15.75" thickBot="1">
      <c r="B748" s="11"/>
      <c r="C748" s="11"/>
      <c r="D748" s="11"/>
      <c r="E748" s="11"/>
      <c r="F748" s="11"/>
      <c r="G748" s="11"/>
    </row>
    <row r="749" spans="2:7">
      <c r="B749" s="4" t="s">
        <v>61</v>
      </c>
      <c r="C749" s="122" t="s">
        <v>178</v>
      </c>
      <c r="D749" s="123"/>
      <c r="E749" s="124"/>
      <c r="F749" s="5" t="s">
        <v>63</v>
      </c>
      <c r="G749" s="6" t="s">
        <v>179</v>
      </c>
    </row>
    <row r="750" spans="2:7" ht="19.5" thickBot="1">
      <c r="B750" s="8"/>
      <c r="C750" s="125" t="s">
        <v>24</v>
      </c>
      <c r="D750" s="126"/>
      <c r="E750" s="127"/>
      <c r="F750" s="25" t="s">
        <v>210</v>
      </c>
      <c r="G750" s="7"/>
    </row>
    <row r="751" spans="2:7">
      <c r="B751" s="12"/>
      <c r="C751" s="12"/>
      <c r="D751" s="12"/>
      <c r="E751" s="12"/>
      <c r="F751" s="12"/>
      <c r="G751" s="12"/>
    </row>
    <row r="752" spans="2:7" ht="15" customHeight="1">
      <c r="B752" s="11"/>
      <c r="C752" s="11"/>
      <c r="D752" s="128"/>
      <c r="E752" s="118"/>
      <c r="F752" s="118"/>
      <c r="G752" s="118"/>
    </row>
    <row r="753" spans="2:7" ht="15.75" thickBot="1">
      <c r="B753" s="130" t="s">
        <v>181</v>
      </c>
      <c r="C753" s="130"/>
      <c r="D753" s="129"/>
      <c r="E753" s="119"/>
      <c r="F753" s="119"/>
      <c r="G753" s="119"/>
    </row>
    <row r="754" spans="2:7">
      <c r="B754" s="19" t="s">
        <v>182</v>
      </c>
      <c r="C754" s="26" t="s">
        <v>52</v>
      </c>
      <c r="D754" s="18" t="s">
        <v>63</v>
      </c>
      <c r="E754" s="18" t="s">
        <v>183</v>
      </c>
      <c r="F754" s="18" t="s">
        <v>184</v>
      </c>
      <c r="G754" s="18" t="s">
        <v>185</v>
      </c>
    </row>
    <row r="755" spans="2:7">
      <c r="B755" s="3"/>
      <c r="C755" s="27" t="s">
        <v>57</v>
      </c>
      <c r="D755" s="20" t="s">
        <v>186</v>
      </c>
      <c r="E755" s="20">
        <f>VLOOKUP(C755,mo,2,FALSE)</f>
        <v>0</v>
      </c>
      <c r="F755" s="21">
        <v>4</v>
      </c>
      <c r="G755" s="20">
        <f>IF(E755=0,0,E755/F755)</f>
        <v>0</v>
      </c>
    </row>
    <row r="756" spans="2:7">
      <c r="B756" s="3"/>
      <c r="C756" s="27" t="s">
        <v>201</v>
      </c>
      <c r="D756" s="20" t="s">
        <v>187</v>
      </c>
      <c r="E756" s="20" t="s">
        <v>188</v>
      </c>
      <c r="F756" s="21">
        <v>5</v>
      </c>
      <c r="G756" s="20">
        <f>G755*F756/100</f>
        <v>0</v>
      </c>
    </row>
    <row r="757" spans="2:7" ht="15.75" thickBot="1">
      <c r="B757" s="3"/>
      <c r="C757" s="27"/>
      <c r="D757" s="20"/>
      <c r="E757" s="20"/>
      <c r="F757" s="21"/>
      <c r="G757" s="20">
        <f>G756*F757/100</f>
        <v>0</v>
      </c>
    </row>
    <row r="758" spans="2:7" ht="15.75" thickBot="1">
      <c r="B758" s="13"/>
      <c r="C758" s="13"/>
      <c r="D758" s="13"/>
      <c r="E758" s="13"/>
      <c r="F758" s="9" t="s">
        <v>189</v>
      </c>
      <c r="G758" s="59">
        <f>G755+G756+G757</f>
        <v>0</v>
      </c>
    </row>
    <row r="759" spans="2:7">
      <c r="B759" s="11"/>
      <c r="C759" s="11"/>
      <c r="D759" s="11"/>
      <c r="E759" s="11"/>
      <c r="F759" s="12"/>
      <c r="G759" s="12"/>
    </row>
    <row r="760" spans="2:7">
      <c r="B760" s="131" t="s">
        <v>190</v>
      </c>
      <c r="C760" s="131"/>
      <c r="D760" s="14"/>
      <c r="E760" s="14"/>
      <c r="F760" s="14"/>
      <c r="G760" s="14"/>
    </row>
    <row r="761" spans="2:7">
      <c r="B761" s="17" t="s">
        <v>191</v>
      </c>
      <c r="C761" s="28" t="s">
        <v>178</v>
      </c>
      <c r="D761" s="15" t="s">
        <v>63</v>
      </c>
      <c r="E761" s="15" t="s">
        <v>184</v>
      </c>
      <c r="F761" s="15" t="s">
        <v>192</v>
      </c>
      <c r="G761" s="15" t="s">
        <v>193</v>
      </c>
    </row>
    <row r="762" spans="2:7">
      <c r="B762" s="16"/>
      <c r="C762" s="27" t="s">
        <v>129</v>
      </c>
      <c r="D762" s="16" t="str">
        <f>VLOOKUP(C762,a,2,FALSE)</f>
        <v>UNIDAD</v>
      </c>
      <c r="E762" s="21">
        <v>1</v>
      </c>
      <c r="F762" s="60">
        <f>VLOOKUP(C762,a,3,FALSE)</f>
        <v>0</v>
      </c>
      <c r="G762" s="23">
        <f>E762*F762</f>
        <v>0</v>
      </c>
    </row>
    <row r="763" spans="2:7">
      <c r="B763" s="16" t="s">
        <v>175</v>
      </c>
      <c r="C763" s="27" t="s">
        <v>120</v>
      </c>
      <c r="D763" s="16" t="str">
        <f>VLOOKUP(C763,a,2,FALSE)</f>
        <v>UNIDAD</v>
      </c>
      <c r="E763" s="21">
        <v>1</v>
      </c>
      <c r="F763" s="60">
        <f>VLOOKUP(C763,a,3,FALSE)</f>
        <v>0</v>
      </c>
      <c r="G763" s="23">
        <f t="shared" ref="G763:G766" si="58">E763*F763</f>
        <v>0</v>
      </c>
    </row>
    <row r="764" spans="2:7">
      <c r="B764" s="16"/>
      <c r="C764" s="27" t="s">
        <v>124</v>
      </c>
      <c r="D764" s="16" t="str">
        <f>VLOOKUP(C764,a,2,FALSE)</f>
        <v>m³</v>
      </c>
      <c r="E764" s="21">
        <v>1.4999999999999999E-2</v>
      </c>
      <c r="F764" s="60">
        <f>VLOOKUP(C764,a,3,FALSE)</f>
        <v>0</v>
      </c>
      <c r="G764" s="23">
        <f t="shared" si="58"/>
        <v>0</v>
      </c>
    </row>
    <row r="765" spans="2:7">
      <c r="B765" s="2"/>
      <c r="C765" s="27"/>
      <c r="D765" s="16"/>
      <c r="E765" s="29"/>
      <c r="F765" s="60">
        <v>0</v>
      </c>
      <c r="G765" s="23">
        <f t="shared" si="58"/>
        <v>0</v>
      </c>
    </row>
    <row r="766" spans="2:7" ht="15.75" thickBot="1">
      <c r="B766" s="2"/>
      <c r="C766" s="27"/>
      <c r="D766" s="2"/>
      <c r="E766" s="29"/>
      <c r="F766" s="22">
        <v>0</v>
      </c>
      <c r="G766" s="23">
        <f t="shared" si="58"/>
        <v>0</v>
      </c>
    </row>
    <row r="767" spans="2:7" ht="15.75" thickBot="1">
      <c r="B767" s="11"/>
      <c r="C767" s="11"/>
      <c r="D767" s="11"/>
      <c r="E767" s="11"/>
      <c r="F767" s="9" t="s">
        <v>189</v>
      </c>
      <c r="G767" s="59">
        <f>G762+G763+G764+G765+G766</f>
        <v>0</v>
      </c>
    </row>
    <row r="768" spans="2:7">
      <c r="B768" s="11"/>
      <c r="C768" s="11"/>
      <c r="D768" s="11"/>
      <c r="E768" s="11"/>
      <c r="F768" s="12"/>
      <c r="G768" s="12"/>
    </row>
    <row r="769" spans="2:7">
      <c r="B769" s="131" t="s">
        <v>194</v>
      </c>
      <c r="C769" s="131"/>
      <c r="D769" s="14"/>
      <c r="E769" s="14"/>
      <c r="F769" s="14"/>
      <c r="G769" s="14"/>
    </row>
    <row r="770" spans="2:7">
      <c r="B770" s="19" t="s">
        <v>191</v>
      </c>
      <c r="C770" s="28" t="s">
        <v>178</v>
      </c>
      <c r="D770" s="18" t="s">
        <v>63</v>
      </c>
      <c r="E770" s="18" t="s">
        <v>195</v>
      </c>
      <c r="F770" s="15" t="s">
        <v>196</v>
      </c>
      <c r="G770" s="15" t="s">
        <v>193</v>
      </c>
    </row>
    <row r="771" spans="2:7">
      <c r="B771" s="3"/>
      <c r="C771" s="27"/>
      <c r="D771" s="24"/>
      <c r="E771" s="24">
        <v>0</v>
      </c>
      <c r="F771" s="30">
        <v>0</v>
      </c>
      <c r="G771" s="24">
        <f t="shared" ref="G771:G773" si="59">IF(F771=0,0,E771/F771)</f>
        <v>0</v>
      </c>
    </row>
    <row r="772" spans="2:7">
      <c r="B772" s="3"/>
      <c r="C772" s="16"/>
      <c r="D772" s="24"/>
      <c r="E772" s="24">
        <v>0</v>
      </c>
      <c r="F772" s="30">
        <f>IF(E772=0,0,F756)</f>
        <v>0</v>
      </c>
      <c r="G772" s="24">
        <f t="shared" si="59"/>
        <v>0</v>
      </c>
    </row>
    <row r="773" spans="2:7" ht="15.75" thickBot="1">
      <c r="B773" s="3"/>
      <c r="C773" s="16"/>
      <c r="D773" s="24"/>
      <c r="E773" s="24">
        <v>0</v>
      </c>
      <c r="F773" s="30">
        <f>IF(E773=0,0,F757)</f>
        <v>0</v>
      </c>
      <c r="G773" s="24">
        <f t="shared" si="59"/>
        <v>0</v>
      </c>
    </row>
    <row r="774" spans="2:7" ht="15.75" thickBot="1">
      <c r="B774" s="11"/>
      <c r="C774" s="11"/>
      <c r="D774" s="11"/>
      <c r="E774" s="11"/>
      <c r="F774" s="9" t="s">
        <v>189</v>
      </c>
      <c r="G774" s="10">
        <f>G771+G772+G773</f>
        <v>0</v>
      </c>
    </row>
    <row r="775" spans="2:7" ht="15.75" thickBot="1">
      <c r="B775" s="11"/>
      <c r="C775" s="11"/>
      <c r="D775" s="11"/>
      <c r="E775" s="11"/>
      <c r="F775" s="12"/>
      <c r="G775" s="12"/>
    </row>
    <row r="776" spans="2:7" ht="24" thickBot="1">
      <c r="B776" s="11"/>
      <c r="C776" s="11"/>
      <c r="D776" s="11"/>
      <c r="E776" s="120" t="s">
        <v>197</v>
      </c>
      <c r="F776" s="121"/>
      <c r="G776" s="58">
        <f>G758+G767+G774</f>
        <v>0</v>
      </c>
    </row>
    <row r="777" spans="2:7">
      <c r="B777" s="11"/>
      <c r="C777" s="11"/>
      <c r="D777" s="11"/>
      <c r="E777" s="117"/>
      <c r="F777" s="117"/>
      <c r="G777" s="117"/>
    </row>
    <row r="778" spans="2:7">
      <c r="B778" s="11"/>
      <c r="C778" s="11"/>
      <c r="D778" s="11"/>
      <c r="E778" s="11"/>
      <c r="F778" s="11"/>
      <c r="G778" s="11"/>
    </row>
    <row r="779" spans="2:7" ht="15.75" thickBot="1">
      <c r="B779" s="11"/>
      <c r="C779" s="11"/>
      <c r="D779" s="11"/>
      <c r="E779" s="11"/>
      <c r="F779" s="11"/>
      <c r="G779" s="11"/>
    </row>
    <row r="780" spans="2:7">
      <c r="B780" s="4" t="s">
        <v>61</v>
      </c>
      <c r="C780" s="122" t="s">
        <v>178</v>
      </c>
      <c r="D780" s="123"/>
      <c r="E780" s="124"/>
      <c r="F780" s="5" t="s">
        <v>63</v>
      </c>
      <c r="G780" s="6" t="s">
        <v>179</v>
      </c>
    </row>
    <row r="781" spans="2:7" ht="19.5" thickBot="1">
      <c r="B781" s="8"/>
      <c r="C781" s="125" t="s">
        <v>25</v>
      </c>
      <c r="D781" s="126"/>
      <c r="E781" s="127"/>
      <c r="F781" s="25" t="s">
        <v>69</v>
      </c>
      <c r="G781" s="7"/>
    </row>
    <row r="782" spans="2:7">
      <c r="B782" s="12"/>
      <c r="C782" s="12"/>
      <c r="D782" s="12"/>
      <c r="E782" s="12"/>
      <c r="F782" s="12"/>
      <c r="G782" s="12"/>
    </row>
    <row r="783" spans="2:7" ht="15" customHeight="1">
      <c r="B783" s="11"/>
      <c r="C783" s="11"/>
      <c r="D783" s="128"/>
      <c r="E783" s="118"/>
      <c r="F783" s="118"/>
      <c r="G783" s="118"/>
    </row>
    <row r="784" spans="2:7" ht="15.75" thickBot="1">
      <c r="B784" s="130" t="s">
        <v>181</v>
      </c>
      <c r="C784" s="130"/>
      <c r="D784" s="129"/>
      <c r="E784" s="119"/>
      <c r="F784" s="119"/>
      <c r="G784" s="119"/>
    </row>
    <row r="785" spans="2:7">
      <c r="B785" s="19" t="s">
        <v>182</v>
      </c>
      <c r="C785" s="26" t="s">
        <v>52</v>
      </c>
      <c r="D785" s="18" t="s">
        <v>63</v>
      </c>
      <c r="E785" s="18" t="s">
        <v>183</v>
      </c>
      <c r="F785" s="18" t="s">
        <v>184</v>
      </c>
      <c r="G785" s="18" t="s">
        <v>185</v>
      </c>
    </row>
    <row r="786" spans="2:7">
      <c r="B786" s="3"/>
      <c r="C786" s="27" t="s">
        <v>58</v>
      </c>
      <c r="D786" s="20" t="s">
        <v>186</v>
      </c>
      <c r="E786" s="20">
        <f>VLOOKUP(C786,mo,2,FALSE)</f>
        <v>0</v>
      </c>
      <c r="F786" s="21">
        <v>32</v>
      </c>
      <c r="G786" s="20">
        <f>IF(E786=0,0,E786/F786)</f>
        <v>0</v>
      </c>
    </row>
    <row r="787" spans="2:7">
      <c r="B787" s="3"/>
      <c r="C787" s="27" t="s">
        <v>201</v>
      </c>
      <c r="D787" s="20" t="s">
        <v>187</v>
      </c>
      <c r="E787" s="20" t="s">
        <v>188</v>
      </c>
      <c r="F787" s="21">
        <v>5</v>
      </c>
      <c r="G787" s="20">
        <f>G786*F787/100</f>
        <v>0</v>
      </c>
    </row>
    <row r="788" spans="2:7" ht="15.75" thickBot="1">
      <c r="B788" s="3"/>
      <c r="C788" s="27"/>
      <c r="D788" s="20"/>
      <c r="E788" s="20"/>
      <c r="F788" s="21"/>
      <c r="G788" s="20"/>
    </row>
    <row r="789" spans="2:7" ht="15.75" thickBot="1">
      <c r="B789" s="13"/>
      <c r="C789" s="13"/>
      <c r="D789" s="13"/>
      <c r="E789" s="13"/>
      <c r="F789" s="9" t="s">
        <v>189</v>
      </c>
      <c r="G789" s="61">
        <f>G786+G787+G788</f>
        <v>0</v>
      </c>
    </row>
    <row r="790" spans="2:7">
      <c r="B790" s="11"/>
      <c r="C790" s="11"/>
      <c r="D790" s="11"/>
      <c r="E790" s="11"/>
      <c r="F790" s="12"/>
      <c r="G790" s="12"/>
    </row>
    <row r="791" spans="2:7">
      <c r="B791" s="131" t="s">
        <v>190</v>
      </c>
      <c r="C791" s="131"/>
      <c r="D791" s="14"/>
      <c r="E791" s="14"/>
      <c r="F791" s="14"/>
      <c r="G791" s="14"/>
    </row>
    <row r="792" spans="2:7">
      <c r="B792" s="17" t="s">
        <v>191</v>
      </c>
      <c r="C792" s="28" t="s">
        <v>178</v>
      </c>
      <c r="D792" s="15" t="s">
        <v>63</v>
      </c>
      <c r="E792" s="15" t="s">
        <v>184</v>
      </c>
      <c r="F792" s="15" t="s">
        <v>192</v>
      </c>
      <c r="G792" s="15" t="s">
        <v>193</v>
      </c>
    </row>
    <row r="793" spans="2:7">
      <c r="B793" s="16"/>
      <c r="C793" s="27" t="s">
        <v>97</v>
      </c>
      <c r="D793" s="16" t="str">
        <f>VLOOKUP(C793,a,2,FALSE)</f>
        <v>UNIDAD</v>
      </c>
      <c r="E793" s="21">
        <v>0.5</v>
      </c>
      <c r="F793" s="57">
        <f>VLOOKUP(C793,a,3,FALSE)</f>
        <v>0</v>
      </c>
      <c r="G793" s="23">
        <f>E793*F793</f>
        <v>0</v>
      </c>
    </row>
    <row r="794" spans="2:7">
      <c r="B794" s="16"/>
      <c r="C794" s="27" t="s">
        <v>152</v>
      </c>
      <c r="D794" s="16" t="str">
        <f>VLOOKUP(C794,a,2,FALSE)</f>
        <v>UNIDAD</v>
      </c>
      <c r="E794" s="21">
        <v>0.19</v>
      </c>
      <c r="F794" s="57">
        <f>VLOOKUP(C794,a,3,FALSE)</f>
        <v>0</v>
      </c>
      <c r="G794" s="23">
        <f t="shared" ref="G794:G797" si="60">E794*F794</f>
        <v>0</v>
      </c>
    </row>
    <row r="795" spans="2:7">
      <c r="B795" s="16"/>
      <c r="C795" s="27" t="s">
        <v>138</v>
      </c>
      <c r="D795" s="16" t="str">
        <f>VLOOKUP(C795,a,2,FALSE)</f>
        <v>UNIDAD</v>
      </c>
      <c r="E795" s="21">
        <v>0.01</v>
      </c>
      <c r="F795" s="57">
        <f>VLOOKUP(C795,a,3,FALSE)</f>
        <v>0</v>
      </c>
      <c r="G795" s="23">
        <f t="shared" si="60"/>
        <v>0</v>
      </c>
    </row>
    <row r="796" spans="2:7">
      <c r="B796" s="2"/>
      <c r="C796" s="27" t="s">
        <v>117</v>
      </c>
      <c r="D796" s="16" t="str">
        <f>VLOOKUP(C796,a,2,FALSE)</f>
        <v>UNIDAD</v>
      </c>
      <c r="E796" s="29">
        <v>0.05</v>
      </c>
      <c r="F796" s="57">
        <f>VLOOKUP(C796,a,3,FALSE)</f>
        <v>0</v>
      </c>
      <c r="G796" s="23">
        <f t="shared" si="60"/>
        <v>0</v>
      </c>
    </row>
    <row r="797" spans="2:7" ht="15.75" thickBot="1">
      <c r="B797" s="2"/>
      <c r="C797" s="27" t="s">
        <v>145</v>
      </c>
      <c r="D797" s="16" t="str">
        <f>VLOOKUP(C797,a,2,FALSE)</f>
        <v>UNIDAD</v>
      </c>
      <c r="E797" s="29">
        <v>0.5</v>
      </c>
      <c r="F797" s="57">
        <f>VLOOKUP(C797,a,3,FALSE)</f>
        <v>0</v>
      </c>
      <c r="G797" s="23">
        <f t="shared" si="60"/>
        <v>0</v>
      </c>
    </row>
    <row r="798" spans="2:7" ht="15.75" thickBot="1">
      <c r="B798" s="11"/>
      <c r="C798" s="11"/>
      <c r="D798" s="11"/>
      <c r="E798" s="11"/>
      <c r="F798" s="9" t="s">
        <v>189</v>
      </c>
      <c r="G798" s="61">
        <f>G793+G794+G795+G796+G797</f>
        <v>0</v>
      </c>
    </row>
    <row r="799" spans="2:7">
      <c r="B799" s="11"/>
      <c r="C799" s="11"/>
      <c r="D799" s="11"/>
      <c r="E799" s="11"/>
      <c r="F799" s="12"/>
      <c r="G799" s="12"/>
    </row>
    <row r="800" spans="2:7">
      <c r="B800" s="131" t="s">
        <v>194</v>
      </c>
      <c r="C800" s="131"/>
      <c r="D800" s="14"/>
      <c r="E800" s="14"/>
      <c r="F800" s="14"/>
      <c r="G800" s="14"/>
    </row>
    <row r="801" spans="2:7">
      <c r="B801" s="19" t="s">
        <v>191</v>
      </c>
      <c r="C801" s="28" t="s">
        <v>178</v>
      </c>
      <c r="D801" s="18" t="s">
        <v>63</v>
      </c>
      <c r="E801" s="18" t="s">
        <v>195</v>
      </c>
      <c r="F801" s="15" t="s">
        <v>196</v>
      </c>
      <c r="G801" s="15" t="s">
        <v>193</v>
      </c>
    </row>
    <row r="802" spans="2:7">
      <c r="B802" s="3"/>
      <c r="C802" s="27"/>
      <c r="D802" s="24"/>
      <c r="E802" s="24">
        <v>0</v>
      </c>
      <c r="F802" s="30">
        <v>0</v>
      </c>
      <c r="G802" s="24">
        <f t="shared" ref="G802:G804" si="61">IF(F802=0,0,E802/F802)</f>
        <v>0</v>
      </c>
    </row>
    <row r="803" spans="2:7">
      <c r="B803" s="3"/>
      <c r="C803" s="16"/>
      <c r="D803" s="24"/>
      <c r="E803" s="24">
        <v>0</v>
      </c>
      <c r="F803" s="30">
        <f>IF(E803=0,0,F787)</f>
        <v>0</v>
      </c>
      <c r="G803" s="24">
        <f t="shared" si="61"/>
        <v>0</v>
      </c>
    </row>
    <row r="804" spans="2:7" ht="15.75" thickBot="1">
      <c r="B804" s="3"/>
      <c r="C804" s="16"/>
      <c r="D804" s="24"/>
      <c r="E804" s="24">
        <v>0</v>
      </c>
      <c r="F804" s="30">
        <f>IF(E804=0,0,F788)</f>
        <v>0</v>
      </c>
      <c r="G804" s="24">
        <f t="shared" si="61"/>
        <v>0</v>
      </c>
    </row>
    <row r="805" spans="2:7" ht="15.75" thickBot="1">
      <c r="B805" s="11"/>
      <c r="C805" s="11"/>
      <c r="D805" s="11"/>
      <c r="E805" s="11"/>
      <c r="F805" s="9" t="s">
        <v>189</v>
      </c>
      <c r="G805" s="10">
        <f>G802+G803+G804</f>
        <v>0</v>
      </c>
    </row>
    <row r="806" spans="2:7" ht="15.75" thickBot="1">
      <c r="B806" s="11"/>
      <c r="C806" s="11"/>
      <c r="D806" s="11"/>
      <c r="E806" s="11"/>
      <c r="F806" s="12"/>
      <c r="G806" s="12"/>
    </row>
    <row r="807" spans="2:7" ht="24" thickBot="1">
      <c r="B807" s="11"/>
      <c r="C807" s="11"/>
      <c r="D807" s="11"/>
      <c r="E807" s="120" t="s">
        <v>197</v>
      </c>
      <c r="F807" s="121"/>
      <c r="G807" s="62">
        <f>G789+G798+G805</f>
        <v>0</v>
      </c>
    </row>
    <row r="808" spans="2:7">
      <c r="B808" s="11"/>
      <c r="C808" s="11"/>
      <c r="D808" s="11"/>
      <c r="E808" s="117"/>
      <c r="F808" s="117"/>
      <c r="G808" s="117"/>
    </row>
    <row r="809" spans="2:7">
      <c r="B809" s="11"/>
      <c r="C809" s="11"/>
      <c r="D809" s="11"/>
      <c r="E809" s="11"/>
      <c r="F809" s="11"/>
      <c r="G809" s="11"/>
    </row>
    <row r="810" spans="2:7" ht="15.75" thickBot="1">
      <c r="B810" s="11"/>
      <c r="C810" s="11"/>
      <c r="D810" s="11"/>
      <c r="E810" s="11"/>
      <c r="F810" s="11"/>
      <c r="G810" s="11"/>
    </row>
    <row r="811" spans="2:7">
      <c r="B811" s="4" t="s">
        <v>61</v>
      </c>
      <c r="C811" s="122" t="s">
        <v>178</v>
      </c>
      <c r="D811" s="123"/>
      <c r="E811" s="124"/>
      <c r="F811" s="5" t="s">
        <v>63</v>
      </c>
      <c r="G811" s="6" t="s">
        <v>179</v>
      </c>
    </row>
    <row r="812" spans="2:7" ht="19.5" thickBot="1">
      <c r="B812" s="8"/>
      <c r="C812" s="125" t="s">
        <v>26</v>
      </c>
      <c r="D812" s="126"/>
      <c r="E812" s="127"/>
      <c r="F812" s="25" t="s">
        <v>210</v>
      </c>
      <c r="G812" s="7"/>
    </row>
    <row r="813" spans="2:7">
      <c r="B813" s="12"/>
      <c r="C813" s="12"/>
      <c r="D813" s="12"/>
      <c r="E813" s="12"/>
      <c r="F813" s="12"/>
      <c r="G813" s="12"/>
    </row>
    <row r="814" spans="2:7" ht="15" customHeight="1">
      <c r="B814" s="11"/>
      <c r="C814" s="11"/>
      <c r="D814" s="128"/>
      <c r="E814" s="118"/>
      <c r="F814" s="118"/>
      <c r="G814" s="118"/>
    </row>
    <row r="815" spans="2:7" ht="15.75" thickBot="1">
      <c r="B815" s="130" t="s">
        <v>181</v>
      </c>
      <c r="C815" s="130"/>
      <c r="D815" s="129"/>
      <c r="E815" s="119"/>
      <c r="F815" s="119"/>
      <c r="G815" s="119"/>
    </row>
    <row r="816" spans="2:7">
      <c r="B816" s="19" t="s">
        <v>182</v>
      </c>
      <c r="C816" s="26" t="s">
        <v>52</v>
      </c>
      <c r="D816" s="18" t="s">
        <v>63</v>
      </c>
      <c r="E816" s="18" t="s">
        <v>183</v>
      </c>
      <c r="F816" s="18" t="s">
        <v>184</v>
      </c>
      <c r="G816" s="18" t="s">
        <v>185</v>
      </c>
    </row>
    <row r="817" spans="2:7">
      <c r="B817" s="3"/>
      <c r="C817" s="27" t="s">
        <v>57</v>
      </c>
      <c r="D817" s="20" t="s">
        <v>186</v>
      </c>
      <c r="E817" s="20">
        <f>VLOOKUP(C817,mo,2,FALSE)</f>
        <v>0</v>
      </c>
      <c r="F817" s="21">
        <v>4</v>
      </c>
      <c r="G817" s="20">
        <f>IF(E817=0,0,E817/F817)</f>
        <v>0</v>
      </c>
    </row>
    <row r="818" spans="2:7">
      <c r="B818" s="3"/>
      <c r="C818" s="27" t="s">
        <v>201</v>
      </c>
      <c r="D818" s="20" t="s">
        <v>187</v>
      </c>
      <c r="E818" s="20" t="s">
        <v>188</v>
      </c>
      <c r="F818" s="21">
        <v>5</v>
      </c>
      <c r="G818" s="20">
        <f>G817*F818/100</f>
        <v>0</v>
      </c>
    </row>
    <row r="819" spans="2:7" ht="15.75" thickBot="1">
      <c r="B819" s="3"/>
      <c r="C819" s="27"/>
      <c r="D819" s="20"/>
      <c r="E819" s="20"/>
      <c r="F819" s="21"/>
      <c r="G819" s="20">
        <f>G818*F819/100</f>
        <v>0</v>
      </c>
    </row>
    <row r="820" spans="2:7" ht="15.75" thickBot="1">
      <c r="B820" s="13"/>
      <c r="C820" s="13"/>
      <c r="D820" s="13"/>
      <c r="E820" s="13"/>
      <c r="F820" s="9" t="s">
        <v>189</v>
      </c>
      <c r="G820" s="59">
        <f>G817+G818+G819</f>
        <v>0</v>
      </c>
    </row>
    <row r="821" spans="2:7">
      <c r="B821" s="11"/>
      <c r="C821" s="11"/>
      <c r="D821" s="11"/>
      <c r="E821" s="11"/>
      <c r="F821" s="12"/>
      <c r="G821" s="12"/>
    </row>
    <row r="822" spans="2:7">
      <c r="B822" s="131" t="s">
        <v>190</v>
      </c>
      <c r="C822" s="131"/>
      <c r="D822" s="14"/>
      <c r="E822" s="14"/>
      <c r="F822" s="14"/>
      <c r="G822" s="14"/>
    </row>
    <row r="823" spans="2:7">
      <c r="B823" s="17" t="s">
        <v>191</v>
      </c>
      <c r="C823" s="28" t="s">
        <v>178</v>
      </c>
      <c r="D823" s="15" t="s">
        <v>63</v>
      </c>
      <c r="E823" s="15" t="s">
        <v>184</v>
      </c>
      <c r="F823" s="15" t="s">
        <v>192</v>
      </c>
      <c r="G823" s="15" t="s">
        <v>193</v>
      </c>
    </row>
    <row r="824" spans="2:7">
      <c r="B824" s="16"/>
      <c r="C824" s="27" t="s">
        <v>83</v>
      </c>
      <c r="D824" s="16" t="str">
        <f t="shared" ref="D824:D829" si="62">VLOOKUP(C824,a,2,FALSE)</f>
        <v>UNIDAD</v>
      </c>
      <c r="E824" s="21">
        <v>1</v>
      </c>
      <c r="F824" s="60">
        <f t="shared" ref="F824:F829" si="63">VLOOKUP(C824,a,3,FALSE)</f>
        <v>0</v>
      </c>
      <c r="G824" s="23">
        <f>E824*F824</f>
        <v>0</v>
      </c>
    </row>
    <row r="825" spans="2:7">
      <c r="B825" s="16"/>
      <c r="C825" s="27" t="s">
        <v>132</v>
      </c>
      <c r="D825" s="16" t="str">
        <f t="shared" si="62"/>
        <v>UNIDAD</v>
      </c>
      <c r="E825" s="21">
        <v>1</v>
      </c>
      <c r="F825" s="60">
        <f t="shared" si="63"/>
        <v>0</v>
      </c>
      <c r="G825" s="23">
        <f t="shared" ref="G825:G830" si="64">E825*F825</f>
        <v>0</v>
      </c>
    </row>
    <row r="826" spans="2:7">
      <c r="B826" s="16"/>
      <c r="C826" s="27" t="s">
        <v>121</v>
      </c>
      <c r="D826" s="16" t="str">
        <f t="shared" si="62"/>
        <v>UNIDAD</v>
      </c>
      <c r="E826" s="21">
        <v>1</v>
      </c>
      <c r="F826" s="60">
        <f t="shared" si="63"/>
        <v>0</v>
      </c>
      <c r="G826" s="23">
        <f t="shared" si="64"/>
        <v>0</v>
      </c>
    </row>
    <row r="827" spans="2:7">
      <c r="B827" s="2"/>
      <c r="C827" s="27" t="s">
        <v>67</v>
      </c>
      <c r="D827" s="16" t="str">
        <f t="shared" si="62"/>
        <v>UNIDAD</v>
      </c>
      <c r="E827" s="29">
        <v>2</v>
      </c>
      <c r="F827" s="60">
        <f t="shared" si="63"/>
        <v>0</v>
      </c>
      <c r="G827" s="23">
        <f t="shared" si="64"/>
        <v>0</v>
      </c>
    </row>
    <row r="828" spans="2:7">
      <c r="B828" s="2"/>
      <c r="C828" s="27" t="s">
        <v>143</v>
      </c>
      <c r="D828" s="16" t="str">
        <f t="shared" si="62"/>
        <v>UNIDAD</v>
      </c>
      <c r="E828" s="29">
        <v>1</v>
      </c>
      <c r="F828" s="60">
        <f t="shared" si="63"/>
        <v>0</v>
      </c>
      <c r="G828" s="23">
        <f t="shared" si="64"/>
        <v>0</v>
      </c>
    </row>
    <row r="829" spans="2:7">
      <c r="B829" s="2"/>
      <c r="C829" s="27" t="s">
        <v>93</v>
      </c>
      <c r="D829" s="16" t="str">
        <f t="shared" si="62"/>
        <v>UNIDAD</v>
      </c>
      <c r="E829" s="29">
        <v>0.4</v>
      </c>
      <c r="F829" s="60">
        <f t="shared" si="63"/>
        <v>0</v>
      </c>
      <c r="G829" s="23">
        <f t="shared" si="64"/>
        <v>0</v>
      </c>
    </row>
    <row r="830" spans="2:7" ht="15.75" thickBot="1">
      <c r="B830" s="2"/>
      <c r="C830" s="3"/>
      <c r="D830" s="2"/>
      <c r="E830" s="29"/>
      <c r="F830" s="22">
        <v>0</v>
      </c>
      <c r="G830" s="23">
        <f t="shared" si="64"/>
        <v>0</v>
      </c>
    </row>
    <row r="831" spans="2:7" ht="15.75" thickBot="1">
      <c r="B831" s="11"/>
      <c r="C831" s="11"/>
      <c r="D831" s="11"/>
      <c r="E831" s="11"/>
      <c r="F831" s="9" t="s">
        <v>189</v>
      </c>
      <c r="G831" s="59">
        <f>SUM(G824:G830)</f>
        <v>0</v>
      </c>
    </row>
    <row r="832" spans="2:7">
      <c r="B832" s="11"/>
      <c r="C832" s="11"/>
      <c r="D832" s="11"/>
      <c r="E832" s="11"/>
      <c r="F832" s="12"/>
      <c r="G832" s="12"/>
    </row>
    <row r="833" spans="2:7">
      <c r="B833" s="131" t="s">
        <v>194</v>
      </c>
      <c r="C833" s="131"/>
      <c r="D833" s="14"/>
      <c r="E833" s="14"/>
      <c r="F833" s="14"/>
      <c r="G833" s="14"/>
    </row>
    <row r="834" spans="2:7">
      <c r="B834" s="19" t="s">
        <v>191</v>
      </c>
      <c r="C834" s="28" t="s">
        <v>178</v>
      </c>
      <c r="D834" s="18" t="s">
        <v>63</v>
      </c>
      <c r="E834" s="18" t="s">
        <v>195</v>
      </c>
      <c r="F834" s="15" t="s">
        <v>196</v>
      </c>
      <c r="G834" s="15" t="s">
        <v>193</v>
      </c>
    </row>
    <row r="835" spans="2:7">
      <c r="B835" s="3"/>
      <c r="C835" s="27"/>
      <c r="D835" s="24"/>
      <c r="E835" s="24">
        <v>0</v>
      </c>
      <c r="F835" s="30">
        <v>0</v>
      </c>
      <c r="G835" s="24">
        <f t="shared" ref="G835:G837" si="65">IF(F835=0,0,E835/F835)</f>
        <v>0</v>
      </c>
    </row>
    <row r="836" spans="2:7">
      <c r="B836" s="3"/>
      <c r="C836" s="16"/>
      <c r="D836" s="24"/>
      <c r="E836" s="24">
        <v>0</v>
      </c>
      <c r="F836" s="30">
        <f>IF(E836=0,0,F818)</f>
        <v>0</v>
      </c>
      <c r="G836" s="24">
        <f t="shared" si="65"/>
        <v>0</v>
      </c>
    </row>
    <row r="837" spans="2:7" ht="15.75" thickBot="1">
      <c r="B837" s="3"/>
      <c r="C837" s="16"/>
      <c r="D837" s="24"/>
      <c r="E837" s="24">
        <v>0</v>
      </c>
      <c r="F837" s="30">
        <f>IF(E837=0,0,F819)</f>
        <v>0</v>
      </c>
      <c r="G837" s="24">
        <f t="shared" si="65"/>
        <v>0</v>
      </c>
    </row>
    <row r="838" spans="2:7" ht="15.75" thickBot="1">
      <c r="B838" s="11"/>
      <c r="C838" s="11"/>
      <c r="D838" s="11"/>
      <c r="E838" s="11"/>
      <c r="F838" s="9" t="s">
        <v>189</v>
      </c>
      <c r="G838" s="10">
        <f>G835+G836+G837</f>
        <v>0</v>
      </c>
    </row>
    <row r="839" spans="2:7" ht="15.75" thickBot="1">
      <c r="B839" s="11"/>
      <c r="C839" s="11"/>
      <c r="D839" s="11"/>
      <c r="E839" s="11"/>
      <c r="F839" s="12"/>
      <c r="G839" s="12"/>
    </row>
    <row r="840" spans="2:7" ht="24" thickBot="1">
      <c r="B840" s="11"/>
      <c r="C840" s="11"/>
      <c r="D840" s="11"/>
      <c r="E840" s="120" t="s">
        <v>197</v>
      </c>
      <c r="F840" s="121"/>
      <c r="G840" s="58">
        <f>G820+G831+G838</f>
        <v>0</v>
      </c>
    </row>
    <row r="841" spans="2:7">
      <c r="B841" s="11"/>
      <c r="C841" s="11"/>
      <c r="D841" s="11"/>
      <c r="E841" s="117"/>
      <c r="F841" s="117"/>
      <c r="G841" s="117"/>
    </row>
    <row r="842" spans="2:7">
      <c r="B842" s="11"/>
      <c r="C842" s="11"/>
      <c r="D842" s="11"/>
      <c r="E842" s="11"/>
      <c r="F842" s="11"/>
      <c r="G842" s="11"/>
    </row>
    <row r="843" spans="2:7" ht="15.75" thickBot="1">
      <c r="B843" s="11"/>
      <c r="C843" s="11"/>
      <c r="D843" s="11"/>
      <c r="E843" s="11"/>
      <c r="F843" s="11"/>
      <c r="G843" s="11"/>
    </row>
    <row r="844" spans="2:7">
      <c r="B844" s="4" t="s">
        <v>61</v>
      </c>
      <c r="C844" s="122" t="s">
        <v>178</v>
      </c>
      <c r="D844" s="123"/>
      <c r="E844" s="124"/>
      <c r="F844" s="5" t="s">
        <v>63</v>
      </c>
      <c r="G844" s="6" t="s">
        <v>179</v>
      </c>
    </row>
    <row r="845" spans="2:7" ht="19.5" thickBot="1">
      <c r="B845" s="8"/>
      <c r="C845" s="125" t="s">
        <v>27</v>
      </c>
      <c r="D845" s="126"/>
      <c r="E845" s="127"/>
      <c r="F845" s="25" t="s">
        <v>69</v>
      </c>
      <c r="G845" s="7"/>
    </row>
    <row r="846" spans="2:7">
      <c r="B846" s="12"/>
      <c r="C846" s="12"/>
      <c r="D846" s="12"/>
      <c r="E846" s="12"/>
      <c r="F846" s="12"/>
      <c r="G846" s="12"/>
    </row>
    <row r="847" spans="2:7" ht="15" customHeight="1">
      <c r="B847" s="11"/>
      <c r="C847" s="11"/>
      <c r="D847" s="128"/>
      <c r="E847" s="118"/>
      <c r="F847" s="118"/>
      <c r="G847" s="118"/>
    </row>
    <row r="848" spans="2:7" ht="15.75" thickBot="1">
      <c r="B848" s="130" t="s">
        <v>181</v>
      </c>
      <c r="C848" s="130"/>
      <c r="D848" s="129"/>
      <c r="E848" s="119"/>
      <c r="F848" s="119"/>
      <c r="G848" s="119"/>
    </row>
    <row r="849" spans="2:7">
      <c r="B849" s="19" t="s">
        <v>182</v>
      </c>
      <c r="C849" s="26" t="s">
        <v>52</v>
      </c>
      <c r="D849" s="18" t="s">
        <v>63</v>
      </c>
      <c r="E849" s="18" t="s">
        <v>183</v>
      </c>
      <c r="F849" s="18" t="s">
        <v>184</v>
      </c>
      <c r="G849" s="18" t="s">
        <v>185</v>
      </c>
    </row>
    <row r="850" spans="2:7">
      <c r="B850" s="3"/>
      <c r="C850" s="27" t="s">
        <v>57</v>
      </c>
      <c r="D850" s="20" t="s">
        <v>186</v>
      </c>
      <c r="E850" s="20">
        <f>VLOOKUP(C850,mo,2,FALSE)</f>
        <v>0</v>
      </c>
      <c r="F850" s="21">
        <v>5</v>
      </c>
      <c r="G850" s="20">
        <f>IF(E850=0,0,E850/F850)</f>
        <v>0</v>
      </c>
    </row>
    <row r="851" spans="2:7">
      <c r="B851" s="3"/>
      <c r="C851" s="27" t="s">
        <v>201</v>
      </c>
      <c r="D851" s="20" t="s">
        <v>187</v>
      </c>
      <c r="E851" s="20" t="s">
        <v>188</v>
      </c>
      <c r="F851" s="21">
        <v>5</v>
      </c>
      <c r="G851" s="20">
        <f>G850*F851/100</f>
        <v>0</v>
      </c>
    </row>
    <row r="852" spans="2:7" ht="15.75" thickBot="1">
      <c r="B852" s="3"/>
      <c r="C852" s="27"/>
      <c r="D852" s="20"/>
      <c r="E852" s="20"/>
      <c r="F852" s="21"/>
      <c r="G852" s="20">
        <f>G851*F852/100</f>
        <v>0</v>
      </c>
    </row>
    <row r="853" spans="2:7" ht="15.75" thickBot="1">
      <c r="B853" s="13"/>
      <c r="C853" s="13"/>
      <c r="D853" s="13"/>
      <c r="E853" s="13"/>
      <c r="F853" s="9" t="s">
        <v>189</v>
      </c>
      <c r="G853" s="59">
        <f>G850+G851+G852</f>
        <v>0</v>
      </c>
    </row>
    <row r="854" spans="2:7">
      <c r="B854" s="11"/>
      <c r="C854" s="11"/>
      <c r="D854" s="11"/>
      <c r="E854" s="11"/>
      <c r="F854" s="12"/>
      <c r="G854" s="12"/>
    </row>
    <row r="855" spans="2:7">
      <c r="B855" s="131" t="s">
        <v>190</v>
      </c>
      <c r="C855" s="131"/>
      <c r="D855" s="14"/>
      <c r="E855" s="14"/>
      <c r="F855" s="14"/>
      <c r="G855" s="14"/>
    </row>
    <row r="856" spans="2:7">
      <c r="B856" s="17" t="s">
        <v>191</v>
      </c>
      <c r="C856" s="28" t="s">
        <v>178</v>
      </c>
      <c r="D856" s="15" t="s">
        <v>63</v>
      </c>
      <c r="E856" s="15" t="s">
        <v>184</v>
      </c>
      <c r="F856" s="15" t="s">
        <v>192</v>
      </c>
      <c r="G856" s="15" t="s">
        <v>193</v>
      </c>
    </row>
    <row r="857" spans="2:7">
      <c r="B857" s="16"/>
      <c r="C857" s="27" t="s">
        <v>115</v>
      </c>
      <c r="D857" s="16" t="str">
        <f>VLOOKUP(C857,a,2,FALSE)</f>
        <v>UNIDAD</v>
      </c>
      <c r="E857" s="21">
        <v>1</v>
      </c>
      <c r="F857" s="60">
        <f>VLOOKUP(C857,a,3,FALSE)</f>
        <v>0</v>
      </c>
      <c r="G857" s="23">
        <f>E857*F857</f>
        <v>0</v>
      </c>
    </row>
    <row r="858" spans="2:7">
      <c r="B858" s="16"/>
      <c r="C858" s="27"/>
      <c r="D858" s="16"/>
      <c r="E858" s="21"/>
      <c r="F858" s="22">
        <v>0</v>
      </c>
      <c r="G858" s="23">
        <f t="shared" ref="G858:G861" si="66">E858*F858</f>
        <v>0</v>
      </c>
    </row>
    <row r="859" spans="2:7">
      <c r="B859" s="16"/>
      <c r="C859" s="27"/>
      <c r="D859" s="16"/>
      <c r="E859" s="21"/>
      <c r="F859" s="22">
        <v>0</v>
      </c>
      <c r="G859" s="23">
        <f t="shared" si="66"/>
        <v>0</v>
      </c>
    </row>
    <row r="860" spans="2:7">
      <c r="B860" s="2"/>
      <c r="C860" s="27"/>
      <c r="D860" s="2"/>
      <c r="E860" s="29"/>
      <c r="F860" s="22">
        <v>0</v>
      </c>
      <c r="G860" s="23">
        <f t="shared" si="66"/>
        <v>0</v>
      </c>
    </row>
    <row r="861" spans="2:7" ht="15.75" thickBot="1">
      <c r="B861" s="2"/>
      <c r="C861" s="27"/>
      <c r="D861" s="2"/>
      <c r="E861" s="29"/>
      <c r="F861" s="22">
        <v>0</v>
      </c>
      <c r="G861" s="23">
        <f t="shared" si="66"/>
        <v>0</v>
      </c>
    </row>
    <row r="862" spans="2:7" ht="15.75" thickBot="1">
      <c r="B862" s="11"/>
      <c r="C862" s="11"/>
      <c r="D862" s="11"/>
      <c r="E862" s="11"/>
      <c r="F862" s="9" t="s">
        <v>189</v>
      </c>
      <c r="G862" s="59">
        <f>G857+G858+G859+G860+G861</f>
        <v>0</v>
      </c>
    </row>
    <row r="863" spans="2:7">
      <c r="B863" s="11"/>
      <c r="C863" s="11"/>
      <c r="D863" s="11"/>
      <c r="E863" s="11"/>
      <c r="F863" s="12"/>
      <c r="G863" s="12"/>
    </row>
    <row r="864" spans="2:7">
      <c r="B864" s="131" t="s">
        <v>194</v>
      </c>
      <c r="C864" s="131"/>
      <c r="D864" s="14"/>
      <c r="E864" s="14"/>
      <c r="F864" s="14"/>
      <c r="G864" s="14"/>
    </row>
    <row r="865" spans="2:7">
      <c r="B865" s="19" t="s">
        <v>191</v>
      </c>
      <c r="C865" s="28" t="s">
        <v>178</v>
      </c>
      <c r="D865" s="18" t="s">
        <v>63</v>
      </c>
      <c r="E865" s="18" t="s">
        <v>195</v>
      </c>
      <c r="F865" s="15" t="s">
        <v>196</v>
      </c>
      <c r="G865" s="15" t="s">
        <v>193</v>
      </c>
    </row>
    <row r="866" spans="2:7">
      <c r="B866" s="3"/>
      <c r="C866" s="27"/>
      <c r="D866" s="24"/>
      <c r="E866" s="24">
        <v>0</v>
      </c>
      <c r="F866" s="30">
        <v>0</v>
      </c>
      <c r="G866" s="24">
        <f t="shared" ref="G866:G868" si="67">IF(F866=0,0,E866/F866)</f>
        <v>0</v>
      </c>
    </row>
    <row r="867" spans="2:7">
      <c r="B867" s="3"/>
      <c r="C867" s="16"/>
      <c r="D867" s="24"/>
      <c r="E867" s="24">
        <v>0</v>
      </c>
      <c r="F867" s="30">
        <f>IF(E867=0,0,F851)</f>
        <v>0</v>
      </c>
      <c r="G867" s="24">
        <f t="shared" si="67"/>
        <v>0</v>
      </c>
    </row>
    <row r="868" spans="2:7" ht="15.75" thickBot="1">
      <c r="B868" s="3"/>
      <c r="C868" s="16"/>
      <c r="D868" s="24"/>
      <c r="E868" s="24">
        <v>0</v>
      </c>
      <c r="F868" s="30">
        <f>IF(E868=0,0,F852)</f>
        <v>0</v>
      </c>
      <c r="G868" s="24">
        <f t="shared" si="67"/>
        <v>0</v>
      </c>
    </row>
    <row r="869" spans="2:7" ht="15.75" thickBot="1">
      <c r="B869" s="11"/>
      <c r="C869" s="11"/>
      <c r="D869" s="11"/>
      <c r="E869" s="11"/>
      <c r="F869" s="9" t="s">
        <v>189</v>
      </c>
      <c r="G869" s="10">
        <f>G866+G867+G868</f>
        <v>0</v>
      </c>
    </row>
    <row r="870" spans="2:7" ht="15.75" thickBot="1">
      <c r="B870" s="11"/>
      <c r="C870" s="11"/>
      <c r="D870" s="11"/>
      <c r="E870" s="11"/>
      <c r="F870" s="12"/>
      <c r="G870" s="12"/>
    </row>
    <row r="871" spans="2:7" ht="24" thickBot="1">
      <c r="B871" s="11"/>
      <c r="C871" s="11"/>
      <c r="D871" s="11"/>
      <c r="E871" s="120" t="s">
        <v>197</v>
      </c>
      <c r="F871" s="121"/>
      <c r="G871" s="58">
        <f>G853+G862+G869</f>
        <v>0</v>
      </c>
    </row>
    <row r="872" spans="2:7">
      <c r="B872" s="11"/>
      <c r="C872" s="11"/>
      <c r="D872" s="11"/>
      <c r="E872" s="117"/>
      <c r="F872" s="117"/>
      <c r="G872" s="117"/>
    </row>
    <row r="873" spans="2:7">
      <c r="B873" s="11"/>
      <c r="C873" s="11"/>
      <c r="D873" s="11"/>
      <c r="E873" s="11"/>
      <c r="F873" s="11"/>
      <c r="G873" s="11"/>
    </row>
    <row r="874" spans="2:7" ht="15.75" thickBot="1">
      <c r="B874" s="11"/>
      <c r="C874" s="11"/>
      <c r="D874" s="11"/>
      <c r="E874" s="11"/>
      <c r="F874" s="11"/>
      <c r="G874" s="11"/>
    </row>
    <row r="875" spans="2:7">
      <c r="B875" s="4" t="s">
        <v>61</v>
      </c>
      <c r="C875" s="122" t="s">
        <v>178</v>
      </c>
      <c r="D875" s="123"/>
      <c r="E875" s="124"/>
      <c r="F875" s="5" t="s">
        <v>63</v>
      </c>
      <c r="G875" s="6" t="s">
        <v>179</v>
      </c>
    </row>
    <row r="876" spans="2:7" ht="19.5" thickBot="1">
      <c r="B876" s="8"/>
      <c r="C876" s="125" t="s">
        <v>28</v>
      </c>
      <c r="D876" s="126"/>
      <c r="E876" s="127"/>
      <c r="F876" s="25" t="s">
        <v>69</v>
      </c>
      <c r="G876" s="7"/>
    </row>
    <row r="877" spans="2:7">
      <c r="B877" s="12"/>
      <c r="C877" s="12"/>
      <c r="D877" s="12"/>
      <c r="E877" s="12"/>
      <c r="F877" s="12"/>
      <c r="G877" s="12"/>
    </row>
    <row r="878" spans="2:7" ht="15" customHeight="1">
      <c r="B878" s="11"/>
      <c r="C878" s="11"/>
      <c r="D878" s="128"/>
      <c r="E878" s="118"/>
      <c r="F878" s="118"/>
      <c r="G878" s="118"/>
    </row>
    <row r="879" spans="2:7" ht="15.75" thickBot="1">
      <c r="B879" s="130" t="s">
        <v>181</v>
      </c>
      <c r="C879" s="130"/>
      <c r="D879" s="129"/>
      <c r="E879" s="119"/>
      <c r="F879" s="119"/>
      <c r="G879" s="119"/>
    </row>
    <row r="880" spans="2:7">
      <c r="B880" s="19" t="s">
        <v>182</v>
      </c>
      <c r="C880" s="26" t="s">
        <v>52</v>
      </c>
      <c r="D880" s="18" t="s">
        <v>63</v>
      </c>
      <c r="E880" s="18" t="s">
        <v>183</v>
      </c>
      <c r="F880" s="18" t="s">
        <v>184</v>
      </c>
      <c r="G880" s="18" t="s">
        <v>185</v>
      </c>
    </row>
    <row r="881" spans="2:7">
      <c r="B881" s="3"/>
      <c r="C881" s="27" t="s">
        <v>57</v>
      </c>
      <c r="D881" s="20" t="s">
        <v>186</v>
      </c>
      <c r="E881" s="20">
        <f>VLOOKUP(C881,mo,2,FALSE)</f>
        <v>0</v>
      </c>
      <c r="F881" s="21">
        <v>5</v>
      </c>
      <c r="G881" s="20">
        <f>IF(E881=0,0,E881/F881)</f>
        <v>0</v>
      </c>
    </row>
    <row r="882" spans="2:7">
      <c r="B882" s="3"/>
      <c r="C882" s="27" t="s">
        <v>201</v>
      </c>
      <c r="D882" s="20" t="s">
        <v>187</v>
      </c>
      <c r="E882" s="20" t="s">
        <v>188</v>
      </c>
      <c r="F882" s="21">
        <v>5</v>
      </c>
      <c r="G882" s="20">
        <f>G881*F882/100</f>
        <v>0</v>
      </c>
    </row>
    <row r="883" spans="2:7" ht="15.75" thickBot="1">
      <c r="B883" s="3"/>
      <c r="C883" s="27"/>
      <c r="D883" s="20"/>
      <c r="E883" s="20"/>
      <c r="F883" s="21"/>
      <c r="G883" s="20">
        <f>G882*F883/100</f>
        <v>0</v>
      </c>
    </row>
    <row r="884" spans="2:7" ht="15.75" thickBot="1">
      <c r="B884" s="13"/>
      <c r="C884" s="13"/>
      <c r="D884" s="13"/>
      <c r="E884" s="13"/>
      <c r="F884" s="9" t="s">
        <v>189</v>
      </c>
      <c r="G884" s="59">
        <f>G881+G882+G883</f>
        <v>0</v>
      </c>
    </row>
    <row r="885" spans="2:7">
      <c r="B885" s="11"/>
      <c r="C885" s="11"/>
      <c r="D885" s="11"/>
      <c r="E885" s="11"/>
      <c r="F885" s="12"/>
      <c r="G885" s="12"/>
    </row>
    <row r="886" spans="2:7">
      <c r="B886" s="131" t="s">
        <v>190</v>
      </c>
      <c r="C886" s="131"/>
      <c r="D886" s="14"/>
      <c r="E886" s="14"/>
      <c r="F886" s="14"/>
      <c r="G886" s="14"/>
    </row>
    <row r="887" spans="2:7">
      <c r="B887" s="17" t="s">
        <v>191</v>
      </c>
      <c r="C887" s="28" t="s">
        <v>178</v>
      </c>
      <c r="D887" s="15" t="s">
        <v>63</v>
      </c>
      <c r="E887" s="15" t="s">
        <v>184</v>
      </c>
      <c r="F887" s="15" t="s">
        <v>192</v>
      </c>
      <c r="G887" s="15" t="s">
        <v>193</v>
      </c>
    </row>
    <row r="888" spans="2:7">
      <c r="B888" s="16"/>
      <c r="C888" s="27" t="s">
        <v>28</v>
      </c>
      <c r="D888" s="16" t="str">
        <f>VLOOKUP(C888,a,2,FALSE)</f>
        <v>UNIDAD</v>
      </c>
      <c r="E888" s="21">
        <v>1</v>
      </c>
      <c r="F888" s="60">
        <f>VLOOKUP(C888,a,3,FALSE)</f>
        <v>0</v>
      </c>
      <c r="G888" s="23">
        <f>E888*F888</f>
        <v>0</v>
      </c>
    </row>
    <row r="889" spans="2:7">
      <c r="B889" s="16"/>
      <c r="C889" s="27"/>
      <c r="D889" s="16"/>
      <c r="E889" s="21"/>
      <c r="F889" s="22">
        <v>0</v>
      </c>
      <c r="G889" s="23">
        <f t="shared" ref="G889:G892" si="68">E889*F889</f>
        <v>0</v>
      </c>
    </row>
    <row r="890" spans="2:7">
      <c r="B890" s="16"/>
      <c r="C890" s="27"/>
      <c r="D890" s="16"/>
      <c r="E890" s="21"/>
      <c r="F890" s="22">
        <v>0</v>
      </c>
      <c r="G890" s="23">
        <f t="shared" si="68"/>
        <v>0</v>
      </c>
    </row>
    <row r="891" spans="2:7">
      <c r="B891" s="2"/>
      <c r="C891" s="27"/>
      <c r="D891" s="2"/>
      <c r="E891" s="29"/>
      <c r="F891" s="22">
        <v>0</v>
      </c>
      <c r="G891" s="23">
        <f t="shared" si="68"/>
        <v>0</v>
      </c>
    </row>
    <row r="892" spans="2:7" ht="15.75" thickBot="1">
      <c r="B892" s="2"/>
      <c r="C892" s="27"/>
      <c r="D892" s="2"/>
      <c r="E892" s="29"/>
      <c r="F892" s="22">
        <v>0</v>
      </c>
      <c r="G892" s="23">
        <f t="shared" si="68"/>
        <v>0</v>
      </c>
    </row>
    <row r="893" spans="2:7" ht="15.75" thickBot="1">
      <c r="B893" s="11"/>
      <c r="C893" s="11"/>
      <c r="D893" s="11"/>
      <c r="E893" s="11"/>
      <c r="F893" s="9" t="s">
        <v>189</v>
      </c>
      <c r="G893" s="59">
        <f>G888+G889+G890+G891+G892</f>
        <v>0</v>
      </c>
    </row>
    <row r="894" spans="2:7">
      <c r="B894" s="11"/>
      <c r="C894" s="11"/>
      <c r="D894" s="11"/>
      <c r="E894" s="11"/>
      <c r="F894" s="12"/>
      <c r="G894" s="12"/>
    </row>
    <row r="895" spans="2:7">
      <c r="B895" s="131" t="s">
        <v>194</v>
      </c>
      <c r="C895" s="131"/>
      <c r="D895" s="14"/>
      <c r="E895" s="14"/>
      <c r="F895" s="14"/>
      <c r="G895" s="14"/>
    </row>
    <row r="896" spans="2:7">
      <c r="B896" s="19" t="s">
        <v>191</v>
      </c>
      <c r="C896" s="28" t="s">
        <v>178</v>
      </c>
      <c r="D896" s="18" t="s">
        <v>63</v>
      </c>
      <c r="E896" s="18" t="s">
        <v>195</v>
      </c>
      <c r="F896" s="15" t="s">
        <v>196</v>
      </c>
      <c r="G896" s="15" t="s">
        <v>193</v>
      </c>
    </row>
    <row r="897" spans="2:7">
      <c r="B897" s="3"/>
      <c r="C897" s="27"/>
      <c r="D897" s="24"/>
      <c r="E897" s="24">
        <v>0</v>
      </c>
      <c r="F897" s="30">
        <v>0</v>
      </c>
      <c r="G897" s="24">
        <f t="shared" ref="G897:G899" si="69">IF(F897=0,0,E897/F897)</f>
        <v>0</v>
      </c>
    </row>
    <row r="898" spans="2:7">
      <c r="B898" s="3"/>
      <c r="C898" s="16"/>
      <c r="D898" s="24"/>
      <c r="E898" s="24">
        <v>0</v>
      </c>
      <c r="F898" s="30">
        <f>IF(E898=0,0,F882)</f>
        <v>0</v>
      </c>
      <c r="G898" s="24">
        <f t="shared" si="69"/>
        <v>0</v>
      </c>
    </row>
    <row r="899" spans="2:7" ht="15.75" thickBot="1">
      <c r="B899" s="3"/>
      <c r="C899" s="16"/>
      <c r="D899" s="24"/>
      <c r="E899" s="24">
        <v>0</v>
      </c>
      <c r="F899" s="30">
        <f>IF(E899=0,0,F883)</f>
        <v>0</v>
      </c>
      <c r="G899" s="24">
        <f t="shared" si="69"/>
        <v>0</v>
      </c>
    </row>
    <row r="900" spans="2:7" ht="15.75" thickBot="1">
      <c r="B900" s="11"/>
      <c r="C900" s="11"/>
      <c r="D900" s="11"/>
      <c r="E900" s="11"/>
      <c r="F900" s="9" t="s">
        <v>189</v>
      </c>
      <c r="G900" s="10">
        <f>G897+G898+G899</f>
        <v>0</v>
      </c>
    </row>
    <row r="901" spans="2:7" ht="15.75" thickBot="1">
      <c r="B901" s="11"/>
      <c r="C901" s="11"/>
      <c r="D901" s="11"/>
      <c r="E901" s="11"/>
      <c r="F901" s="12"/>
      <c r="G901" s="12"/>
    </row>
    <row r="902" spans="2:7" ht="24" thickBot="1">
      <c r="B902" s="11"/>
      <c r="C902" s="11"/>
      <c r="D902" s="11"/>
      <c r="E902" s="120" t="s">
        <v>197</v>
      </c>
      <c r="F902" s="121"/>
      <c r="G902" s="58">
        <f>G884+G893+G900</f>
        <v>0</v>
      </c>
    </row>
    <row r="903" spans="2:7">
      <c r="B903" s="11"/>
      <c r="C903" s="11"/>
      <c r="D903" s="11"/>
      <c r="E903" s="117"/>
      <c r="F903" s="117"/>
      <c r="G903" s="117"/>
    </row>
    <row r="904" spans="2:7">
      <c r="B904" s="11"/>
      <c r="C904" s="11"/>
      <c r="D904" s="11"/>
      <c r="E904" s="11"/>
      <c r="F904" s="11"/>
      <c r="G904" s="11"/>
    </row>
    <row r="905" spans="2:7" ht="15.75" thickBot="1">
      <c r="B905" s="11"/>
      <c r="C905" s="11"/>
      <c r="D905" s="11"/>
      <c r="E905" s="11"/>
      <c r="F905" s="11"/>
      <c r="G905" s="11"/>
    </row>
    <row r="906" spans="2:7">
      <c r="B906" s="4" t="s">
        <v>61</v>
      </c>
      <c r="C906" s="122" t="s">
        <v>178</v>
      </c>
      <c r="D906" s="123"/>
      <c r="E906" s="124"/>
      <c r="F906" s="5" t="s">
        <v>63</v>
      </c>
      <c r="G906" s="6" t="s">
        <v>179</v>
      </c>
    </row>
    <row r="907" spans="2:7" ht="19.5" thickBot="1">
      <c r="B907" s="8"/>
      <c r="C907" s="125" t="s">
        <v>29</v>
      </c>
      <c r="D907" s="126"/>
      <c r="E907" s="127"/>
      <c r="F907" s="25" t="s">
        <v>63</v>
      </c>
      <c r="G907" s="7"/>
    </row>
    <row r="908" spans="2:7">
      <c r="B908" s="12"/>
      <c r="C908" s="12"/>
      <c r="D908" s="12"/>
      <c r="E908" s="12"/>
      <c r="F908" s="12"/>
      <c r="G908" s="12"/>
    </row>
    <row r="909" spans="2:7" ht="15" customHeight="1">
      <c r="B909" s="11"/>
      <c r="C909" s="11"/>
      <c r="D909" s="128"/>
      <c r="E909" s="118"/>
      <c r="F909" s="118"/>
      <c r="G909" s="118"/>
    </row>
    <row r="910" spans="2:7" ht="15.75" thickBot="1">
      <c r="B910" s="130" t="s">
        <v>181</v>
      </c>
      <c r="C910" s="130"/>
      <c r="D910" s="129"/>
      <c r="E910" s="119"/>
      <c r="F910" s="119"/>
      <c r="G910" s="119"/>
    </row>
    <row r="911" spans="2:7">
      <c r="B911" s="19" t="s">
        <v>182</v>
      </c>
      <c r="C911" s="26" t="s">
        <v>52</v>
      </c>
      <c r="D911" s="18" t="s">
        <v>63</v>
      </c>
      <c r="E911" s="18" t="s">
        <v>183</v>
      </c>
      <c r="F911" s="18" t="s">
        <v>184</v>
      </c>
      <c r="G911" s="18" t="s">
        <v>185</v>
      </c>
    </row>
    <row r="912" spans="2:7">
      <c r="B912" s="3"/>
      <c r="C912" s="27" t="s">
        <v>57</v>
      </c>
      <c r="D912" s="20" t="s">
        <v>186</v>
      </c>
      <c r="E912" s="20">
        <f>VLOOKUP(C912,mo,2,FALSE)</f>
        <v>0</v>
      </c>
      <c r="F912" s="21">
        <v>5</v>
      </c>
      <c r="G912" s="20">
        <f>IF(E912=0,0,E912/F912)</f>
        <v>0</v>
      </c>
    </row>
    <row r="913" spans="2:7">
      <c r="B913" s="3"/>
      <c r="C913" s="27" t="s">
        <v>201</v>
      </c>
      <c r="D913" s="20" t="s">
        <v>187</v>
      </c>
      <c r="E913" s="20" t="s">
        <v>188</v>
      </c>
      <c r="F913" s="21">
        <v>5</v>
      </c>
      <c r="G913" s="20">
        <f>G912*F913/100</f>
        <v>0</v>
      </c>
    </row>
    <row r="914" spans="2:7" ht="15.75" thickBot="1">
      <c r="B914" s="3"/>
      <c r="C914" s="27"/>
      <c r="D914" s="20"/>
      <c r="E914" s="20"/>
      <c r="F914" s="21"/>
      <c r="G914" s="20">
        <f>G913*F914/100</f>
        <v>0</v>
      </c>
    </row>
    <row r="915" spans="2:7" ht="15.75" thickBot="1">
      <c r="B915" s="13"/>
      <c r="C915" s="13"/>
      <c r="D915" s="13"/>
      <c r="E915" s="13"/>
      <c r="F915" s="9" t="s">
        <v>189</v>
      </c>
      <c r="G915" s="59">
        <f>G912+G913+G914</f>
        <v>0</v>
      </c>
    </row>
    <row r="916" spans="2:7">
      <c r="B916" s="11"/>
      <c r="C916" s="11"/>
      <c r="D916" s="11"/>
      <c r="E916" s="11"/>
      <c r="F916" s="12"/>
      <c r="G916" s="12"/>
    </row>
    <row r="917" spans="2:7">
      <c r="B917" s="131" t="s">
        <v>190</v>
      </c>
      <c r="C917" s="131"/>
      <c r="D917" s="14"/>
      <c r="E917" s="14"/>
      <c r="F917" s="14"/>
      <c r="G917" s="14"/>
    </row>
    <row r="918" spans="2:7">
      <c r="B918" s="17" t="s">
        <v>191</v>
      </c>
      <c r="C918" s="28" t="s">
        <v>178</v>
      </c>
      <c r="D918" s="15" t="s">
        <v>63</v>
      </c>
      <c r="E918" s="15" t="s">
        <v>184</v>
      </c>
      <c r="F918" s="15" t="s">
        <v>192</v>
      </c>
      <c r="G918" s="15" t="s">
        <v>193</v>
      </c>
    </row>
    <row r="919" spans="2:7">
      <c r="B919" s="16"/>
      <c r="C919" s="27" t="s">
        <v>116</v>
      </c>
      <c r="D919" s="16" t="str">
        <f>VLOOKUP(C919,a,2,FALSE)</f>
        <v>UNIDAD</v>
      </c>
      <c r="E919" s="21">
        <v>1</v>
      </c>
      <c r="F919" s="60">
        <f>VLOOKUP(C919,a,3,FALSE)</f>
        <v>0</v>
      </c>
      <c r="G919" s="23">
        <f>E919*F919</f>
        <v>0</v>
      </c>
    </row>
    <row r="920" spans="2:7">
      <c r="B920" s="16"/>
      <c r="C920" s="27" t="s">
        <v>118</v>
      </c>
      <c r="D920" s="16" t="str">
        <f>VLOOKUP(C920,a,2,FALSE)</f>
        <v>UNIDAD</v>
      </c>
      <c r="E920" s="21">
        <v>1</v>
      </c>
      <c r="F920" s="60">
        <f>VLOOKUP(C920,a,3,FALSE)</f>
        <v>0</v>
      </c>
      <c r="G920" s="23">
        <f t="shared" ref="G920:G923" si="70">E920*F920</f>
        <v>0</v>
      </c>
    </row>
    <row r="921" spans="2:7">
      <c r="B921" s="16"/>
      <c r="C921" s="27" t="s">
        <v>137</v>
      </c>
      <c r="D921" s="16" t="str">
        <f>VLOOKUP(C921,a,2,FALSE)</f>
        <v>UNIDAD</v>
      </c>
      <c r="E921" s="21">
        <v>1</v>
      </c>
      <c r="F921" s="60">
        <f>VLOOKUP(C921,a,3,FALSE)</f>
        <v>0</v>
      </c>
      <c r="G921" s="23">
        <f t="shared" si="70"/>
        <v>0</v>
      </c>
    </row>
    <row r="922" spans="2:7">
      <c r="B922" s="2"/>
      <c r="C922" s="27" t="s">
        <v>84</v>
      </c>
      <c r="D922" s="16" t="str">
        <f>VLOOKUP(C922,a,2,FALSE)</f>
        <v>UNIDAD</v>
      </c>
      <c r="E922" s="29">
        <v>1</v>
      </c>
      <c r="F922" s="60">
        <f>VLOOKUP(C922,a,3,FALSE)</f>
        <v>0</v>
      </c>
      <c r="G922" s="23">
        <f t="shared" si="70"/>
        <v>0</v>
      </c>
    </row>
    <row r="923" spans="2:7" ht="15.75" thickBot="1">
      <c r="B923" s="2"/>
      <c r="C923" s="27"/>
      <c r="D923" s="2"/>
      <c r="E923" s="29"/>
      <c r="F923" s="22">
        <v>0</v>
      </c>
      <c r="G923" s="23">
        <f t="shared" si="70"/>
        <v>0</v>
      </c>
    </row>
    <row r="924" spans="2:7" ht="15.75" thickBot="1">
      <c r="B924" s="11"/>
      <c r="C924" s="11"/>
      <c r="D924" s="11"/>
      <c r="E924" s="11"/>
      <c r="F924" s="9" t="s">
        <v>189</v>
      </c>
      <c r="G924" s="59">
        <f>G919+G920+G921+G922+G923</f>
        <v>0</v>
      </c>
    </row>
    <row r="925" spans="2:7">
      <c r="B925" s="11"/>
      <c r="C925" s="11"/>
      <c r="D925" s="11"/>
      <c r="E925" s="11"/>
      <c r="F925" s="12"/>
      <c r="G925" s="12"/>
    </row>
    <row r="926" spans="2:7">
      <c r="B926" s="131" t="s">
        <v>194</v>
      </c>
      <c r="C926" s="131"/>
      <c r="D926" s="14"/>
      <c r="E926" s="14"/>
      <c r="F926" s="14"/>
      <c r="G926" s="14"/>
    </row>
    <row r="927" spans="2:7">
      <c r="B927" s="19" t="s">
        <v>191</v>
      </c>
      <c r="C927" s="28" t="s">
        <v>178</v>
      </c>
      <c r="D927" s="18" t="s">
        <v>63</v>
      </c>
      <c r="E927" s="18" t="s">
        <v>195</v>
      </c>
      <c r="F927" s="15" t="s">
        <v>196</v>
      </c>
      <c r="G927" s="15" t="s">
        <v>193</v>
      </c>
    </row>
    <row r="928" spans="2:7">
      <c r="B928" s="3"/>
      <c r="C928" s="27"/>
      <c r="D928" s="24"/>
      <c r="E928" s="24">
        <v>0</v>
      </c>
      <c r="F928" s="30">
        <v>0</v>
      </c>
      <c r="G928" s="24">
        <f t="shared" ref="G928:G930" si="71">IF(F928=0,0,E928/F928)</f>
        <v>0</v>
      </c>
    </row>
    <row r="929" spans="2:7">
      <c r="B929" s="3"/>
      <c r="C929" s="16"/>
      <c r="D929" s="24"/>
      <c r="E929" s="24">
        <v>0</v>
      </c>
      <c r="F929" s="30">
        <f>IF(E929=0,0,F913)</f>
        <v>0</v>
      </c>
      <c r="G929" s="24">
        <f t="shared" si="71"/>
        <v>0</v>
      </c>
    </row>
    <row r="930" spans="2:7" ht="15.75" thickBot="1">
      <c r="B930" s="3"/>
      <c r="C930" s="16"/>
      <c r="D930" s="24"/>
      <c r="E930" s="24">
        <v>0</v>
      </c>
      <c r="F930" s="30">
        <f>IF(E930=0,0,F914)</f>
        <v>0</v>
      </c>
      <c r="G930" s="24">
        <f t="shared" si="71"/>
        <v>0</v>
      </c>
    </row>
    <row r="931" spans="2:7" ht="15.75" thickBot="1">
      <c r="B931" s="11"/>
      <c r="C931" s="11"/>
      <c r="D931" s="11"/>
      <c r="E931" s="11"/>
      <c r="F931" s="9" t="s">
        <v>189</v>
      </c>
      <c r="G931" s="10">
        <f>G928+G929+G930</f>
        <v>0</v>
      </c>
    </row>
    <row r="932" spans="2:7" ht="15.75" thickBot="1">
      <c r="B932" s="11"/>
      <c r="C932" s="11"/>
      <c r="D932" s="11"/>
      <c r="E932" s="11"/>
      <c r="F932" s="12"/>
      <c r="G932" s="12"/>
    </row>
    <row r="933" spans="2:7" ht="24" thickBot="1">
      <c r="B933" s="11"/>
      <c r="C933" s="11"/>
      <c r="D933" s="11"/>
      <c r="E933" s="120" t="s">
        <v>197</v>
      </c>
      <c r="F933" s="121"/>
      <c r="G933" s="58">
        <f>G915+G924+G931</f>
        <v>0</v>
      </c>
    </row>
    <row r="934" spans="2:7">
      <c r="B934" s="11"/>
      <c r="C934" s="11"/>
      <c r="D934" s="11"/>
      <c r="E934" s="117"/>
      <c r="F934" s="117"/>
      <c r="G934" s="117"/>
    </row>
    <row r="935" spans="2:7">
      <c r="B935" s="11"/>
      <c r="C935" s="11"/>
      <c r="D935" s="11"/>
      <c r="E935" s="11"/>
      <c r="F935" s="11"/>
      <c r="G935" s="11"/>
    </row>
    <row r="936" spans="2:7" ht="15.75" thickBot="1">
      <c r="B936" s="11"/>
      <c r="C936" s="11"/>
      <c r="D936" s="11"/>
      <c r="E936" s="11"/>
      <c r="F936" s="11"/>
      <c r="G936" s="11"/>
    </row>
    <row r="937" spans="2:7">
      <c r="B937" s="4" t="s">
        <v>61</v>
      </c>
      <c r="C937" s="122" t="s">
        <v>178</v>
      </c>
      <c r="D937" s="123"/>
      <c r="E937" s="124"/>
      <c r="F937" s="5" t="s">
        <v>63</v>
      </c>
      <c r="G937" s="6" t="s">
        <v>179</v>
      </c>
    </row>
    <row r="938" spans="2:7" ht="19.5" thickBot="1">
      <c r="B938" s="8"/>
      <c r="C938" s="125" t="s">
        <v>30</v>
      </c>
      <c r="D938" s="126"/>
      <c r="E938" s="127"/>
      <c r="F938" s="25" t="s">
        <v>63</v>
      </c>
      <c r="G938" s="7"/>
    </row>
    <row r="939" spans="2:7">
      <c r="B939" s="12"/>
      <c r="C939" s="12"/>
      <c r="D939" s="12"/>
      <c r="E939" s="12"/>
      <c r="F939" s="12"/>
      <c r="G939" s="12"/>
    </row>
    <row r="940" spans="2:7" ht="15" customHeight="1">
      <c r="B940" s="11"/>
      <c r="C940" s="11"/>
      <c r="D940" s="128"/>
      <c r="E940" s="118"/>
      <c r="F940" s="118"/>
      <c r="G940" s="118"/>
    </row>
    <row r="941" spans="2:7" ht="15.75" thickBot="1">
      <c r="B941" s="130" t="s">
        <v>181</v>
      </c>
      <c r="C941" s="130"/>
      <c r="D941" s="129"/>
      <c r="E941" s="119"/>
      <c r="F941" s="119"/>
      <c r="G941" s="119"/>
    </row>
    <row r="942" spans="2:7">
      <c r="B942" s="19" t="s">
        <v>182</v>
      </c>
      <c r="C942" s="26" t="s">
        <v>52</v>
      </c>
      <c r="D942" s="18" t="s">
        <v>63</v>
      </c>
      <c r="E942" s="18" t="s">
        <v>183</v>
      </c>
      <c r="F942" s="18" t="s">
        <v>184</v>
      </c>
      <c r="G942" s="18" t="s">
        <v>185</v>
      </c>
    </row>
    <row r="943" spans="2:7">
      <c r="B943" s="3"/>
      <c r="C943" s="27" t="s">
        <v>57</v>
      </c>
      <c r="D943" s="20" t="s">
        <v>186</v>
      </c>
      <c r="E943" s="20">
        <f>VLOOKUP(C943,mo,2,FALSE)</f>
        <v>0</v>
      </c>
      <c r="F943" s="21">
        <v>3</v>
      </c>
      <c r="G943" s="20">
        <f>IF(E943=0,0,E943/F943)</f>
        <v>0</v>
      </c>
    </row>
    <row r="944" spans="2:7">
      <c r="B944" s="3"/>
      <c r="C944" s="27" t="s">
        <v>201</v>
      </c>
      <c r="D944" s="20" t="s">
        <v>187</v>
      </c>
      <c r="E944" s="20" t="s">
        <v>188</v>
      </c>
      <c r="F944" s="21">
        <v>5</v>
      </c>
      <c r="G944" s="20">
        <f>G943*F944/100</f>
        <v>0</v>
      </c>
    </row>
    <row r="945" spans="2:7" ht="15.75" thickBot="1">
      <c r="B945" s="3"/>
      <c r="C945" s="27"/>
      <c r="D945" s="20"/>
      <c r="E945" s="20"/>
      <c r="F945" s="21"/>
      <c r="G945" s="20">
        <f>G944*F945/100</f>
        <v>0</v>
      </c>
    </row>
    <row r="946" spans="2:7" ht="15.75" thickBot="1">
      <c r="B946" s="13"/>
      <c r="C946" s="13"/>
      <c r="D946" s="13"/>
      <c r="E946" s="13"/>
      <c r="F946" s="9" t="s">
        <v>189</v>
      </c>
      <c r="G946" s="59">
        <f>G943+G944+G945</f>
        <v>0</v>
      </c>
    </row>
    <row r="947" spans="2:7">
      <c r="B947" s="11"/>
      <c r="C947" s="11"/>
      <c r="D947" s="11"/>
      <c r="E947" s="11"/>
      <c r="F947" s="12"/>
      <c r="G947" s="12"/>
    </row>
    <row r="948" spans="2:7">
      <c r="B948" s="131" t="s">
        <v>190</v>
      </c>
      <c r="C948" s="131"/>
      <c r="D948" s="14"/>
      <c r="E948" s="14"/>
      <c r="F948" s="14"/>
      <c r="G948" s="14"/>
    </row>
    <row r="949" spans="2:7">
      <c r="B949" s="17" t="s">
        <v>191</v>
      </c>
      <c r="C949" s="28" t="s">
        <v>178</v>
      </c>
      <c r="D949" s="15" t="s">
        <v>63</v>
      </c>
      <c r="E949" s="15" t="s">
        <v>184</v>
      </c>
      <c r="F949" s="15" t="s">
        <v>192</v>
      </c>
      <c r="G949" s="15" t="s">
        <v>193</v>
      </c>
    </row>
    <row r="950" spans="2:7">
      <c r="B950" s="16"/>
      <c r="C950" s="27" t="s">
        <v>30</v>
      </c>
      <c r="D950" s="16" t="str">
        <f>VLOOKUP(C950,a,2,FALSE)</f>
        <v>UNIDAD</v>
      </c>
      <c r="E950" s="21">
        <v>1</v>
      </c>
      <c r="F950" s="60">
        <f>VLOOKUP(C950,a,3,FALSE)</f>
        <v>0</v>
      </c>
      <c r="G950" s="23">
        <f>E950*F950</f>
        <v>0</v>
      </c>
    </row>
    <row r="951" spans="2:7">
      <c r="B951" s="16"/>
      <c r="C951" s="27" t="s">
        <v>119</v>
      </c>
      <c r="D951" s="16" t="str">
        <f>VLOOKUP(C951,a,2,FALSE)</f>
        <v>UNIDAD</v>
      </c>
      <c r="E951" s="21">
        <v>1</v>
      </c>
      <c r="F951" s="60">
        <f>VLOOKUP(C951,a,3,FALSE)</f>
        <v>0</v>
      </c>
      <c r="G951" s="23">
        <f t="shared" ref="G951:G954" si="72">E951*F951</f>
        <v>0</v>
      </c>
    </row>
    <row r="952" spans="2:7">
      <c r="B952" s="16"/>
      <c r="C952" s="27" t="s">
        <v>114</v>
      </c>
      <c r="D952" s="16" t="str">
        <f>VLOOKUP(C952,a,2,FALSE)</f>
        <v>UNIDAD</v>
      </c>
      <c r="E952" s="21">
        <v>56</v>
      </c>
      <c r="F952" s="60">
        <f>VLOOKUP(C952,a,3,FALSE)</f>
        <v>0</v>
      </c>
      <c r="G952" s="23">
        <f t="shared" si="72"/>
        <v>0</v>
      </c>
    </row>
    <row r="953" spans="2:7">
      <c r="B953" s="2"/>
      <c r="C953" s="27" t="s">
        <v>124</v>
      </c>
      <c r="D953" s="16" t="str">
        <f>VLOOKUP(C953,a,2,FALSE)</f>
        <v>m³</v>
      </c>
      <c r="E953" s="29">
        <v>2.5000000000000001E-2</v>
      </c>
      <c r="F953" s="60">
        <f>VLOOKUP(C953,a,3,FALSE)</f>
        <v>0</v>
      </c>
      <c r="G953" s="23">
        <f t="shared" si="72"/>
        <v>0</v>
      </c>
    </row>
    <row r="954" spans="2:7" ht="15.75" thickBot="1">
      <c r="B954" s="2"/>
      <c r="C954" s="27"/>
      <c r="D954" s="2"/>
      <c r="E954" s="29"/>
      <c r="F954" s="22">
        <v>0</v>
      </c>
      <c r="G954" s="23">
        <f t="shared" si="72"/>
        <v>0</v>
      </c>
    </row>
    <row r="955" spans="2:7" ht="15.75" thickBot="1">
      <c r="B955" s="11"/>
      <c r="C955" s="11"/>
      <c r="D955" s="11"/>
      <c r="E955" s="11"/>
      <c r="F955" s="9" t="s">
        <v>189</v>
      </c>
      <c r="G955" s="59">
        <f>G950+G951+G952+G953+G954</f>
        <v>0</v>
      </c>
    </row>
    <row r="956" spans="2:7">
      <c r="B956" s="11"/>
      <c r="C956" s="11"/>
      <c r="D956" s="11"/>
      <c r="E956" s="11"/>
      <c r="F956" s="12"/>
      <c r="G956" s="12"/>
    </row>
    <row r="957" spans="2:7">
      <c r="B957" s="131" t="s">
        <v>194</v>
      </c>
      <c r="C957" s="131"/>
      <c r="D957" s="14"/>
      <c r="E957" s="14"/>
      <c r="F957" s="14"/>
      <c r="G957" s="14"/>
    </row>
    <row r="958" spans="2:7">
      <c r="B958" s="19" t="s">
        <v>191</v>
      </c>
      <c r="C958" s="28" t="s">
        <v>178</v>
      </c>
      <c r="D958" s="18" t="s">
        <v>63</v>
      </c>
      <c r="E958" s="18" t="s">
        <v>195</v>
      </c>
      <c r="F958" s="15" t="s">
        <v>196</v>
      </c>
      <c r="G958" s="15" t="s">
        <v>193</v>
      </c>
    </row>
    <row r="959" spans="2:7">
      <c r="B959" s="3"/>
      <c r="C959" s="27"/>
      <c r="D959" s="24"/>
      <c r="E959" s="24">
        <v>0</v>
      </c>
      <c r="F959" s="30">
        <v>0</v>
      </c>
      <c r="G959" s="24">
        <f t="shared" ref="G959:G961" si="73">IF(F959=0,0,E959/F959)</f>
        <v>0</v>
      </c>
    </row>
    <row r="960" spans="2:7">
      <c r="B960" s="3"/>
      <c r="C960" s="16"/>
      <c r="D960" s="24"/>
      <c r="E960" s="24">
        <v>0</v>
      </c>
      <c r="F960" s="30">
        <f>IF(E960=0,0,F944)</f>
        <v>0</v>
      </c>
      <c r="G960" s="24">
        <f t="shared" si="73"/>
        <v>0</v>
      </c>
    </row>
    <row r="961" spans="2:7" ht="15.75" thickBot="1">
      <c r="B961" s="3"/>
      <c r="C961" s="16"/>
      <c r="D961" s="24"/>
      <c r="E961" s="24">
        <v>0</v>
      </c>
      <c r="F961" s="30">
        <f>IF(E961=0,0,F945)</f>
        <v>0</v>
      </c>
      <c r="G961" s="24">
        <f t="shared" si="73"/>
        <v>0</v>
      </c>
    </row>
    <row r="962" spans="2:7" ht="15.75" thickBot="1">
      <c r="B962" s="11"/>
      <c r="C962" s="11"/>
      <c r="D962" s="11"/>
      <c r="E962" s="11"/>
      <c r="F962" s="9" t="s">
        <v>189</v>
      </c>
      <c r="G962" s="10">
        <f>G959+G960+G961</f>
        <v>0</v>
      </c>
    </row>
    <row r="963" spans="2:7" ht="15.75" thickBot="1">
      <c r="B963" s="11"/>
      <c r="C963" s="11"/>
      <c r="D963" s="11"/>
      <c r="E963" s="11"/>
      <c r="F963" s="12"/>
      <c r="G963" s="12"/>
    </row>
    <row r="964" spans="2:7" ht="24" thickBot="1">
      <c r="B964" s="11"/>
      <c r="C964" s="11"/>
      <c r="D964" s="11"/>
      <c r="E964" s="120" t="s">
        <v>197</v>
      </c>
      <c r="F964" s="121"/>
      <c r="G964" s="58">
        <f>G946+G955+G962</f>
        <v>0</v>
      </c>
    </row>
    <row r="965" spans="2:7">
      <c r="B965" s="11"/>
      <c r="C965" s="11"/>
      <c r="D965" s="11"/>
      <c r="E965" s="117"/>
      <c r="F965" s="117"/>
      <c r="G965" s="117"/>
    </row>
    <row r="966" spans="2:7">
      <c r="B966" s="11"/>
      <c r="C966" s="11"/>
      <c r="D966" s="11"/>
      <c r="E966" s="11"/>
      <c r="F966" s="11"/>
      <c r="G966" s="11"/>
    </row>
    <row r="967" spans="2:7" ht="15.75" thickBot="1">
      <c r="B967" s="11"/>
      <c r="C967" s="11"/>
      <c r="D967" s="11"/>
      <c r="E967" s="11"/>
      <c r="F967" s="11"/>
      <c r="G967" s="11"/>
    </row>
    <row r="968" spans="2:7">
      <c r="B968" s="4" t="s">
        <v>61</v>
      </c>
      <c r="C968" s="122" t="s">
        <v>178</v>
      </c>
      <c r="D968" s="123"/>
      <c r="E968" s="124"/>
      <c r="F968" s="5" t="s">
        <v>63</v>
      </c>
      <c r="G968" s="6" t="s">
        <v>179</v>
      </c>
    </row>
    <row r="969" spans="2:7" ht="19.5" thickBot="1">
      <c r="B969" s="8"/>
      <c r="C969" s="125" t="s">
        <v>31</v>
      </c>
      <c r="D969" s="126"/>
      <c r="E969" s="127"/>
      <c r="F969" s="25" t="s">
        <v>69</v>
      </c>
      <c r="G969" s="7"/>
    </row>
    <row r="970" spans="2:7">
      <c r="B970" s="12"/>
      <c r="C970" s="12"/>
      <c r="D970" s="12"/>
      <c r="E970" s="12"/>
      <c r="F970" s="12"/>
      <c r="G970" s="12"/>
    </row>
    <row r="971" spans="2:7">
      <c r="B971" s="11"/>
      <c r="C971" s="11"/>
      <c r="D971" s="128"/>
      <c r="E971" s="118"/>
      <c r="F971" s="118"/>
      <c r="G971" s="118"/>
    </row>
    <row r="972" spans="2:7" ht="15.75" thickBot="1">
      <c r="B972" s="130" t="s">
        <v>181</v>
      </c>
      <c r="C972" s="130"/>
      <c r="D972" s="129"/>
      <c r="E972" s="119"/>
      <c r="F972" s="119"/>
      <c r="G972" s="119"/>
    </row>
    <row r="973" spans="2:7">
      <c r="B973" s="19" t="s">
        <v>182</v>
      </c>
      <c r="C973" s="26" t="s">
        <v>52</v>
      </c>
      <c r="D973" s="18" t="s">
        <v>63</v>
      </c>
      <c r="E973" s="18" t="s">
        <v>183</v>
      </c>
      <c r="F973" s="18" t="s">
        <v>184</v>
      </c>
      <c r="G973" s="18" t="s">
        <v>185</v>
      </c>
    </row>
    <row r="974" spans="2:7">
      <c r="B974" s="3"/>
      <c r="C974" s="27" t="s">
        <v>57</v>
      </c>
      <c r="D974" s="20" t="s">
        <v>186</v>
      </c>
      <c r="E974" s="20">
        <f>VLOOKUP(C974,mo,2,FALSE)</f>
        <v>0</v>
      </c>
      <c r="F974" s="21">
        <v>30</v>
      </c>
      <c r="G974" s="20">
        <f>IF(E974=0,0,E974/F974)</f>
        <v>0</v>
      </c>
    </row>
    <row r="975" spans="2:7">
      <c r="B975" s="3"/>
      <c r="C975" s="27" t="s">
        <v>201</v>
      </c>
      <c r="D975" s="20" t="s">
        <v>187</v>
      </c>
      <c r="E975" s="20" t="s">
        <v>188</v>
      </c>
      <c r="F975" s="21">
        <v>5</v>
      </c>
      <c r="G975" s="20">
        <f>G974*F975/100</f>
        <v>0</v>
      </c>
    </row>
    <row r="976" spans="2:7" ht="15.75" thickBot="1">
      <c r="B976" s="3"/>
      <c r="C976" s="27"/>
      <c r="D976" s="20"/>
      <c r="E976" s="20"/>
      <c r="F976" s="21"/>
      <c r="G976" s="20">
        <f>G975*F976/100</f>
        <v>0</v>
      </c>
    </row>
    <row r="977" spans="2:7" ht="15.75" thickBot="1">
      <c r="B977" s="13"/>
      <c r="C977" s="13"/>
      <c r="D977" s="13"/>
      <c r="E977" s="13"/>
      <c r="F977" s="9" t="s">
        <v>189</v>
      </c>
      <c r="G977" s="59">
        <f>G974+G975+G976</f>
        <v>0</v>
      </c>
    </row>
    <row r="978" spans="2:7">
      <c r="B978" s="11"/>
      <c r="C978" s="11"/>
      <c r="D978" s="11"/>
      <c r="E978" s="11"/>
      <c r="F978" s="12"/>
      <c r="G978" s="12"/>
    </row>
    <row r="979" spans="2:7">
      <c r="B979" s="131" t="s">
        <v>190</v>
      </c>
      <c r="C979" s="131"/>
      <c r="D979" s="14"/>
      <c r="E979" s="14"/>
      <c r="F979" s="14"/>
      <c r="G979" s="14"/>
    </row>
    <row r="980" spans="2:7">
      <c r="B980" s="17" t="s">
        <v>191</v>
      </c>
      <c r="C980" s="28" t="s">
        <v>178</v>
      </c>
      <c r="D980" s="15" t="s">
        <v>63</v>
      </c>
      <c r="E980" s="15" t="s">
        <v>184</v>
      </c>
      <c r="F980" s="15" t="s">
        <v>192</v>
      </c>
      <c r="G980" s="15" t="s">
        <v>193</v>
      </c>
    </row>
    <row r="981" spans="2:7">
      <c r="B981" s="16"/>
      <c r="C981" s="27" t="s">
        <v>117</v>
      </c>
      <c r="D981" s="16" t="str">
        <f>VLOOKUP(C981,a,2,FALSE)</f>
        <v>UNIDAD</v>
      </c>
      <c r="E981" s="21">
        <v>0.25</v>
      </c>
      <c r="F981" s="60">
        <f>VLOOKUP(C981,a,3,FALSE)</f>
        <v>0</v>
      </c>
      <c r="G981" s="23">
        <f>E981*F981</f>
        <v>0</v>
      </c>
    </row>
    <row r="982" spans="2:7">
      <c r="B982" s="16"/>
      <c r="C982" s="27" t="s">
        <v>153</v>
      </c>
      <c r="D982" s="16" t="str">
        <f>VLOOKUP(C982,a,2,FALSE)</f>
        <v>UNIDAD</v>
      </c>
      <c r="E982" s="21">
        <v>0.19</v>
      </c>
      <c r="F982" s="60">
        <f>VLOOKUP(C982,a,3,FALSE)</f>
        <v>0</v>
      </c>
      <c r="G982" s="23">
        <f t="shared" ref="G982:G985" si="74">E982*F982</f>
        <v>0</v>
      </c>
    </row>
    <row r="983" spans="2:7">
      <c r="B983" s="16"/>
      <c r="C983" s="27" t="s">
        <v>153</v>
      </c>
      <c r="D983" s="16" t="str">
        <f>VLOOKUP(C983,a,2,FALSE)</f>
        <v>UNIDAD</v>
      </c>
      <c r="E983" s="21">
        <v>0.5</v>
      </c>
      <c r="F983" s="60">
        <f>VLOOKUP(C983,a,3,FALSE)</f>
        <v>0</v>
      </c>
      <c r="G983" s="23">
        <f t="shared" si="74"/>
        <v>0</v>
      </c>
    </row>
    <row r="984" spans="2:7">
      <c r="B984" s="2"/>
      <c r="C984" s="27" t="s">
        <v>138</v>
      </c>
      <c r="D984" s="16" t="str">
        <f>VLOOKUP(C984,a,2,FALSE)</f>
        <v>UNIDAD</v>
      </c>
      <c r="E984" s="29">
        <v>0.05</v>
      </c>
      <c r="F984" s="60">
        <f>VLOOKUP(C984,a,3,FALSE)</f>
        <v>0</v>
      </c>
      <c r="G984" s="23">
        <f t="shared" si="74"/>
        <v>0</v>
      </c>
    </row>
    <row r="985" spans="2:7" ht="15.75" thickBot="1">
      <c r="B985" s="2"/>
      <c r="C985" s="27"/>
      <c r="D985" s="2"/>
      <c r="E985" s="29"/>
      <c r="F985" s="22">
        <v>0</v>
      </c>
      <c r="G985" s="23">
        <f t="shared" si="74"/>
        <v>0</v>
      </c>
    </row>
    <row r="986" spans="2:7" ht="15.75" thickBot="1">
      <c r="B986" s="11"/>
      <c r="C986" s="11"/>
      <c r="D986" s="11"/>
      <c r="E986" s="11"/>
      <c r="F986" s="9" t="s">
        <v>189</v>
      </c>
      <c r="G986" s="59">
        <f>G981+G982+G983+G984+G985</f>
        <v>0</v>
      </c>
    </row>
    <row r="987" spans="2:7">
      <c r="B987" s="11"/>
      <c r="C987" s="11"/>
      <c r="D987" s="11"/>
      <c r="E987" s="11"/>
      <c r="F987" s="12"/>
      <c r="G987" s="12"/>
    </row>
    <row r="988" spans="2:7">
      <c r="B988" s="131" t="s">
        <v>194</v>
      </c>
      <c r="C988" s="131"/>
      <c r="D988" s="14"/>
      <c r="E988" s="14"/>
      <c r="F988" s="14"/>
      <c r="G988" s="14"/>
    </row>
    <row r="989" spans="2:7">
      <c r="B989" s="19" t="s">
        <v>191</v>
      </c>
      <c r="C989" s="28" t="s">
        <v>178</v>
      </c>
      <c r="D989" s="18" t="s">
        <v>63</v>
      </c>
      <c r="E989" s="18" t="s">
        <v>195</v>
      </c>
      <c r="F989" s="15" t="s">
        <v>196</v>
      </c>
      <c r="G989" s="15" t="s">
        <v>193</v>
      </c>
    </row>
    <row r="990" spans="2:7">
      <c r="B990" s="3"/>
      <c r="C990" s="27"/>
      <c r="D990" s="24"/>
      <c r="E990" s="24">
        <v>0</v>
      </c>
      <c r="F990" s="30">
        <v>0</v>
      </c>
      <c r="G990" s="24">
        <f t="shared" ref="G990:G992" si="75">IF(F990=0,0,E990/F990)</f>
        <v>0</v>
      </c>
    </row>
    <row r="991" spans="2:7">
      <c r="B991" s="3"/>
      <c r="C991" s="16"/>
      <c r="D991" s="24"/>
      <c r="E991" s="24">
        <v>0</v>
      </c>
      <c r="F991" s="30">
        <f>IF(E991=0,0,F975)</f>
        <v>0</v>
      </c>
      <c r="G991" s="24">
        <f t="shared" si="75"/>
        <v>0</v>
      </c>
    </row>
    <row r="992" spans="2:7" ht="15.75" thickBot="1">
      <c r="B992" s="3"/>
      <c r="C992" s="16"/>
      <c r="D992" s="24"/>
      <c r="E992" s="24">
        <v>0</v>
      </c>
      <c r="F992" s="30">
        <f>IF(E992=0,0,F976)</f>
        <v>0</v>
      </c>
      <c r="G992" s="24">
        <f t="shared" si="75"/>
        <v>0</v>
      </c>
    </row>
    <row r="993" spans="2:7" ht="15.75" thickBot="1">
      <c r="B993" s="11"/>
      <c r="C993" s="11"/>
      <c r="D993" s="11"/>
      <c r="E993" s="11"/>
      <c r="F993" s="9" t="s">
        <v>189</v>
      </c>
      <c r="G993" s="10">
        <f>G990+G991+G992</f>
        <v>0</v>
      </c>
    </row>
    <row r="994" spans="2:7" ht="15.75" thickBot="1">
      <c r="B994" s="11"/>
      <c r="C994" s="11"/>
      <c r="D994" s="11"/>
      <c r="E994" s="11"/>
      <c r="F994" s="12"/>
      <c r="G994" s="12"/>
    </row>
    <row r="995" spans="2:7" ht="24" thickBot="1">
      <c r="B995" s="11"/>
      <c r="C995" s="11"/>
      <c r="D995" s="11"/>
      <c r="E995" s="120" t="s">
        <v>197</v>
      </c>
      <c r="F995" s="121"/>
      <c r="G995" s="58">
        <f>G977+G986+G993</f>
        <v>0</v>
      </c>
    </row>
    <row r="996" spans="2:7">
      <c r="B996" s="11"/>
      <c r="C996" s="11"/>
      <c r="D996" s="11"/>
      <c r="E996" s="117"/>
      <c r="F996" s="117"/>
      <c r="G996" s="117"/>
    </row>
    <row r="997" spans="2:7">
      <c r="B997" s="11"/>
      <c r="C997" s="11"/>
      <c r="D997" s="11"/>
      <c r="E997" s="11"/>
      <c r="F997" s="11"/>
      <c r="G997" s="11"/>
    </row>
    <row r="998" spans="2:7" ht="15.75" thickBot="1">
      <c r="B998" s="11"/>
      <c r="C998" s="11"/>
      <c r="D998" s="11"/>
      <c r="E998" s="11"/>
      <c r="F998" s="11"/>
      <c r="G998" s="11"/>
    </row>
    <row r="999" spans="2:7">
      <c r="B999" s="4" t="s">
        <v>61</v>
      </c>
      <c r="C999" s="122" t="s">
        <v>178</v>
      </c>
      <c r="D999" s="123"/>
      <c r="E999" s="124"/>
      <c r="F999" s="5" t="s">
        <v>63</v>
      </c>
      <c r="G999" s="6" t="s">
        <v>179</v>
      </c>
    </row>
    <row r="1000" spans="2:7" ht="19.5" thickBot="1">
      <c r="B1000" s="8"/>
      <c r="C1000" s="125" t="s">
        <v>32</v>
      </c>
      <c r="D1000" s="126"/>
      <c r="E1000" s="127"/>
      <c r="F1000" s="25" t="s">
        <v>69</v>
      </c>
      <c r="G1000" s="7"/>
    </row>
    <row r="1001" spans="2:7">
      <c r="B1001" s="12"/>
      <c r="C1001" s="12"/>
      <c r="D1001" s="12"/>
      <c r="E1001" s="12"/>
      <c r="F1001" s="12"/>
      <c r="G1001" s="12"/>
    </row>
    <row r="1002" spans="2:7" ht="15" customHeight="1">
      <c r="B1002" s="11"/>
      <c r="C1002" s="11"/>
      <c r="D1002" s="128"/>
      <c r="E1002" s="118"/>
      <c r="F1002" s="118"/>
      <c r="G1002" s="118"/>
    </row>
    <row r="1003" spans="2:7" ht="15.75" thickBot="1">
      <c r="B1003" s="130" t="s">
        <v>181</v>
      </c>
      <c r="C1003" s="130"/>
      <c r="D1003" s="129"/>
      <c r="E1003" s="119"/>
      <c r="F1003" s="119"/>
      <c r="G1003" s="119"/>
    </row>
    <row r="1004" spans="2:7">
      <c r="B1004" s="19" t="s">
        <v>182</v>
      </c>
      <c r="C1004" s="26" t="s">
        <v>52</v>
      </c>
      <c r="D1004" s="18" t="s">
        <v>63</v>
      </c>
      <c r="E1004" s="18" t="s">
        <v>183</v>
      </c>
      <c r="F1004" s="18" t="s">
        <v>184</v>
      </c>
      <c r="G1004" s="18" t="s">
        <v>185</v>
      </c>
    </row>
    <row r="1005" spans="2:7">
      <c r="B1005" s="3"/>
      <c r="C1005" s="27" t="s">
        <v>57</v>
      </c>
      <c r="D1005" s="20" t="s">
        <v>186</v>
      </c>
      <c r="E1005" s="20">
        <f>VLOOKUP(C1005,mo,2,FALSE)</f>
        <v>0</v>
      </c>
      <c r="F1005" s="21">
        <v>28</v>
      </c>
      <c r="G1005" s="20">
        <f>IF(E1005=0,0,E1005/F1005)</f>
        <v>0</v>
      </c>
    </row>
    <row r="1006" spans="2:7">
      <c r="B1006" s="3"/>
      <c r="C1006" s="27" t="s">
        <v>201</v>
      </c>
      <c r="D1006" s="20" t="s">
        <v>187</v>
      </c>
      <c r="E1006" s="20" t="s">
        <v>188</v>
      </c>
      <c r="F1006" s="21">
        <v>5</v>
      </c>
      <c r="G1006" s="20">
        <f>G1005*F1006/100</f>
        <v>0</v>
      </c>
    </row>
    <row r="1007" spans="2:7" ht="15.75" thickBot="1">
      <c r="B1007" s="3"/>
      <c r="C1007" s="27"/>
      <c r="D1007" s="20"/>
      <c r="E1007" s="20"/>
      <c r="F1007" s="21"/>
      <c r="G1007" s="20">
        <f>G1006*F1007/100</f>
        <v>0</v>
      </c>
    </row>
    <row r="1008" spans="2:7" ht="15.75" thickBot="1">
      <c r="B1008" s="13"/>
      <c r="C1008" s="13"/>
      <c r="D1008" s="13"/>
      <c r="E1008" s="13"/>
      <c r="F1008" s="9" t="s">
        <v>189</v>
      </c>
      <c r="G1008" s="59">
        <f>G1005+G1006+G1007</f>
        <v>0</v>
      </c>
    </row>
    <row r="1009" spans="2:7">
      <c r="B1009" s="11"/>
      <c r="C1009" s="11"/>
      <c r="D1009" s="11"/>
      <c r="E1009" s="11"/>
      <c r="F1009" s="12"/>
      <c r="G1009" s="12"/>
    </row>
    <row r="1010" spans="2:7">
      <c r="B1010" s="131" t="s">
        <v>190</v>
      </c>
      <c r="C1010" s="131"/>
      <c r="D1010" s="14"/>
      <c r="E1010" s="14"/>
      <c r="F1010" s="14"/>
      <c r="G1010" s="14"/>
    </row>
    <row r="1011" spans="2:7">
      <c r="B1011" s="17" t="s">
        <v>191</v>
      </c>
      <c r="C1011" s="28" t="s">
        <v>178</v>
      </c>
      <c r="D1011" s="15" t="s">
        <v>63</v>
      </c>
      <c r="E1011" s="15" t="s">
        <v>184</v>
      </c>
      <c r="F1011" s="15" t="s">
        <v>192</v>
      </c>
      <c r="G1011" s="15" t="s">
        <v>193</v>
      </c>
    </row>
    <row r="1012" spans="2:7">
      <c r="B1012" s="16"/>
      <c r="C1012" s="27" t="s">
        <v>117</v>
      </c>
      <c r="D1012" s="16" t="str">
        <f>VLOOKUP(C1012,a,2,FALSE)</f>
        <v>UNIDAD</v>
      </c>
      <c r="E1012" s="21">
        <v>0.25</v>
      </c>
      <c r="F1012" s="60">
        <f>VLOOKUP(C1012,a,3,FALSE)</f>
        <v>0</v>
      </c>
      <c r="G1012" s="23">
        <f>E1012*F1012</f>
        <v>0</v>
      </c>
    </row>
    <row r="1013" spans="2:7">
      <c r="B1013" s="16"/>
      <c r="C1013" s="27" t="s">
        <v>154</v>
      </c>
      <c r="D1013" s="16" t="str">
        <f>VLOOKUP(C1013,a,2,FALSE)</f>
        <v>UNIDAD</v>
      </c>
      <c r="E1013" s="21">
        <v>0.19</v>
      </c>
      <c r="F1013" s="60">
        <f>VLOOKUP(C1013,a,3,FALSE)</f>
        <v>0</v>
      </c>
      <c r="G1013" s="23">
        <f t="shared" ref="G1013:G1016" si="76">E1013*F1013</f>
        <v>0</v>
      </c>
    </row>
    <row r="1014" spans="2:7">
      <c r="B1014" s="16"/>
      <c r="C1014" s="27" t="s">
        <v>96</v>
      </c>
      <c r="D1014" s="16" t="str">
        <f>VLOOKUP(C1014,a,2,FALSE)</f>
        <v>UNIDAD</v>
      </c>
      <c r="E1014" s="21">
        <v>0.5</v>
      </c>
      <c r="F1014" s="60">
        <f>VLOOKUP(C1014,a,3,FALSE)</f>
        <v>0</v>
      </c>
      <c r="G1014" s="23">
        <f t="shared" si="76"/>
        <v>0</v>
      </c>
    </row>
    <row r="1015" spans="2:7">
      <c r="B1015" s="2"/>
      <c r="C1015" s="27" t="s">
        <v>138</v>
      </c>
      <c r="D1015" s="16" t="str">
        <f>VLOOKUP(C1015,a,2,FALSE)</f>
        <v>UNIDAD</v>
      </c>
      <c r="E1015" s="29">
        <v>0.05</v>
      </c>
      <c r="F1015" s="60">
        <f>VLOOKUP(C1015,a,3,FALSE)</f>
        <v>0</v>
      </c>
      <c r="G1015" s="23">
        <f t="shared" si="76"/>
        <v>0</v>
      </c>
    </row>
    <row r="1016" spans="2:7" ht="15.75" thickBot="1">
      <c r="B1016" s="2"/>
      <c r="C1016" s="27"/>
      <c r="D1016" s="2"/>
      <c r="E1016" s="29"/>
      <c r="F1016" s="22">
        <v>0</v>
      </c>
      <c r="G1016" s="23">
        <f t="shared" si="76"/>
        <v>0</v>
      </c>
    </row>
    <row r="1017" spans="2:7" ht="15.75" thickBot="1">
      <c r="B1017" s="11"/>
      <c r="C1017" s="11"/>
      <c r="D1017" s="11"/>
      <c r="E1017" s="11"/>
      <c r="F1017" s="9" t="s">
        <v>189</v>
      </c>
      <c r="G1017" s="59">
        <f>G1012+G1013+G1014+G1015+G1016</f>
        <v>0</v>
      </c>
    </row>
    <row r="1018" spans="2:7">
      <c r="B1018" s="11"/>
      <c r="C1018" s="11"/>
      <c r="D1018" s="11"/>
      <c r="E1018" s="11"/>
      <c r="F1018" s="12"/>
      <c r="G1018" s="12"/>
    </row>
    <row r="1019" spans="2:7">
      <c r="B1019" s="131" t="s">
        <v>194</v>
      </c>
      <c r="C1019" s="131"/>
      <c r="D1019" s="14"/>
      <c r="E1019" s="14"/>
      <c r="F1019" s="14"/>
      <c r="G1019" s="14"/>
    </row>
    <row r="1020" spans="2:7">
      <c r="B1020" s="19" t="s">
        <v>191</v>
      </c>
      <c r="C1020" s="28" t="s">
        <v>178</v>
      </c>
      <c r="D1020" s="18" t="s">
        <v>63</v>
      </c>
      <c r="E1020" s="18" t="s">
        <v>195</v>
      </c>
      <c r="F1020" s="15" t="s">
        <v>196</v>
      </c>
      <c r="G1020" s="15" t="s">
        <v>193</v>
      </c>
    </row>
    <row r="1021" spans="2:7">
      <c r="B1021" s="3"/>
      <c r="C1021" s="27"/>
      <c r="D1021" s="24"/>
      <c r="E1021" s="24">
        <v>0</v>
      </c>
      <c r="F1021" s="30">
        <v>0</v>
      </c>
      <c r="G1021" s="24">
        <f t="shared" ref="G1021:G1023" si="77">IF(F1021=0,0,E1021/F1021)</f>
        <v>0</v>
      </c>
    </row>
    <row r="1022" spans="2:7">
      <c r="B1022" s="3"/>
      <c r="C1022" s="16"/>
      <c r="D1022" s="24"/>
      <c r="E1022" s="24">
        <v>0</v>
      </c>
      <c r="F1022" s="30">
        <f>IF(E1022=0,0,F1006)</f>
        <v>0</v>
      </c>
      <c r="G1022" s="24">
        <f t="shared" si="77"/>
        <v>0</v>
      </c>
    </row>
    <row r="1023" spans="2:7" ht="15.75" thickBot="1">
      <c r="B1023" s="3"/>
      <c r="C1023" s="16"/>
      <c r="D1023" s="24"/>
      <c r="E1023" s="24">
        <v>0</v>
      </c>
      <c r="F1023" s="30">
        <f>IF(E1023=0,0,F1007)</f>
        <v>0</v>
      </c>
      <c r="G1023" s="24">
        <f t="shared" si="77"/>
        <v>0</v>
      </c>
    </row>
    <row r="1024" spans="2:7" ht="15.75" thickBot="1">
      <c r="B1024" s="11"/>
      <c r="C1024" s="11"/>
      <c r="D1024" s="11"/>
      <c r="E1024" s="11"/>
      <c r="F1024" s="9" t="s">
        <v>189</v>
      </c>
      <c r="G1024" s="10">
        <f>G1021+G1022+G1023</f>
        <v>0</v>
      </c>
    </row>
    <row r="1025" spans="2:7" ht="15.75" thickBot="1">
      <c r="B1025" s="11"/>
      <c r="C1025" s="11"/>
      <c r="D1025" s="11"/>
      <c r="E1025" s="11"/>
      <c r="F1025" s="12"/>
      <c r="G1025" s="12"/>
    </row>
    <row r="1026" spans="2:7" ht="24" thickBot="1">
      <c r="B1026" s="11"/>
      <c r="C1026" s="11"/>
      <c r="D1026" s="11"/>
      <c r="E1026" s="120" t="s">
        <v>197</v>
      </c>
      <c r="F1026" s="121"/>
      <c r="G1026" s="58">
        <f>G1008+G1017+G1024</f>
        <v>0</v>
      </c>
    </row>
    <row r="1027" spans="2:7">
      <c r="B1027" s="11"/>
      <c r="C1027" s="11"/>
      <c r="D1027" s="11"/>
      <c r="E1027" s="117"/>
      <c r="F1027" s="117"/>
      <c r="G1027" s="117"/>
    </row>
    <row r="1028" spans="2:7">
      <c r="B1028" s="11"/>
      <c r="C1028" s="11"/>
      <c r="D1028" s="11"/>
      <c r="E1028" s="11"/>
      <c r="F1028" s="11"/>
      <c r="G1028" s="11"/>
    </row>
    <row r="1029" spans="2:7" ht="15.75" thickBot="1">
      <c r="B1029" s="11"/>
      <c r="C1029" s="11"/>
      <c r="D1029" s="11"/>
      <c r="E1029" s="11"/>
      <c r="F1029" s="11"/>
      <c r="G1029" s="11"/>
    </row>
    <row r="1030" spans="2:7">
      <c r="B1030" s="4" t="s">
        <v>61</v>
      </c>
      <c r="C1030" s="122" t="s">
        <v>178</v>
      </c>
      <c r="D1030" s="123"/>
      <c r="E1030" s="124"/>
      <c r="F1030" s="5" t="s">
        <v>63</v>
      </c>
      <c r="G1030" s="6" t="s">
        <v>179</v>
      </c>
    </row>
    <row r="1031" spans="2:7" ht="19.5" thickBot="1">
      <c r="B1031" s="8"/>
      <c r="C1031" s="125" t="s">
        <v>33</v>
      </c>
      <c r="D1031" s="126"/>
      <c r="E1031" s="127"/>
      <c r="F1031" s="25" t="s">
        <v>63</v>
      </c>
      <c r="G1031" s="7"/>
    </row>
    <row r="1032" spans="2:7">
      <c r="B1032" s="12"/>
      <c r="C1032" s="12"/>
      <c r="D1032" s="12"/>
      <c r="E1032" s="12"/>
      <c r="F1032" s="12"/>
      <c r="G1032" s="12"/>
    </row>
    <row r="1033" spans="2:7" ht="15" customHeight="1">
      <c r="B1033" s="11"/>
      <c r="C1033" s="11"/>
      <c r="D1033" s="128"/>
      <c r="E1033" s="118"/>
      <c r="F1033" s="118"/>
      <c r="G1033" s="118"/>
    </row>
    <row r="1034" spans="2:7" ht="15.75" thickBot="1">
      <c r="B1034" s="130" t="s">
        <v>181</v>
      </c>
      <c r="C1034" s="130"/>
      <c r="D1034" s="129"/>
      <c r="E1034" s="119"/>
      <c r="F1034" s="119"/>
      <c r="G1034" s="119"/>
    </row>
    <row r="1035" spans="2:7">
      <c r="B1035" s="19" t="s">
        <v>182</v>
      </c>
      <c r="C1035" s="26" t="s">
        <v>52</v>
      </c>
      <c r="D1035" s="18" t="s">
        <v>63</v>
      </c>
      <c r="E1035" s="18" t="s">
        <v>183</v>
      </c>
      <c r="F1035" s="18" t="s">
        <v>184</v>
      </c>
      <c r="G1035" s="18" t="s">
        <v>185</v>
      </c>
    </row>
    <row r="1036" spans="2:7">
      <c r="B1036" s="3"/>
      <c r="C1036" s="27" t="s">
        <v>57</v>
      </c>
      <c r="D1036" s="20" t="s">
        <v>186</v>
      </c>
      <c r="E1036" s="20">
        <f>VLOOKUP(C1036,mo,2,FALSE)</f>
        <v>0</v>
      </c>
      <c r="F1036" s="21">
        <v>6</v>
      </c>
      <c r="G1036" s="20">
        <f>IF(E1036=0,0,E1036/F1036)</f>
        <v>0</v>
      </c>
    </row>
    <row r="1037" spans="2:7">
      <c r="B1037" s="3"/>
      <c r="C1037" s="27" t="s">
        <v>201</v>
      </c>
      <c r="D1037" s="20" t="s">
        <v>187</v>
      </c>
      <c r="E1037" s="20" t="s">
        <v>188</v>
      </c>
      <c r="F1037" s="21">
        <v>5</v>
      </c>
      <c r="G1037" s="20">
        <f>G1036*F1037/100</f>
        <v>0</v>
      </c>
    </row>
    <row r="1038" spans="2:7" ht="15.75" thickBot="1">
      <c r="B1038" s="3"/>
      <c r="C1038" s="27"/>
      <c r="D1038" s="20"/>
      <c r="E1038" s="20"/>
      <c r="F1038" s="21"/>
      <c r="G1038" s="20">
        <f>G1037*F1038/100</f>
        <v>0</v>
      </c>
    </row>
    <row r="1039" spans="2:7" ht="15.75" thickBot="1">
      <c r="B1039" s="13"/>
      <c r="C1039" s="13"/>
      <c r="D1039" s="13"/>
      <c r="E1039" s="13"/>
      <c r="F1039" s="9" t="s">
        <v>189</v>
      </c>
      <c r="G1039" s="59">
        <f>G1036+G1037+G1038</f>
        <v>0</v>
      </c>
    </row>
    <row r="1040" spans="2:7">
      <c r="B1040" s="11"/>
      <c r="C1040" s="11"/>
      <c r="D1040" s="11"/>
      <c r="E1040" s="11"/>
      <c r="F1040" s="12"/>
      <c r="G1040" s="12"/>
    </row>
    <row r="1041" spans="2:7">
      <c r="B1041" s="131" t="s">
        <v>190</v>
      </c>
      <c r="C1041" s="131"/>
      <c r="D1041" s="14"/>
      <c r="E1041" s="14"/>
      <c r="F1041" s="14"/>
      <c r="G1041" s="14"/>
    </row>
    <row r="1042" spans="2:7">
      <c r="B1042" s="17" t="s">
        <v>191</v>
      </c>
      <c r="C1042" s="28" t="s">
        <v>178</v>
      </c>
      <c r="D1042" s="15" t="s">
        <v>63</v>
      </c>
      <c r="E1042" s="15" t="s">
        <v>184</v>
      </c>
      <c r="F1042" s="15" t="s">
        <v>192</v>
      </c>
      <c r="G1042" s="15" t="s">
        <v>193</v>
      </c>
    </row>
    <row r="1043" spans="2:7">
      <c r="B1043" s="16"/>
      <c r="C1043" s="27" t="s">
        <v>117</v>
      </c>
      <c r="D1043" s="16" t="str">
        <f t="shared" ref="D1043:D1055" si="78">VLOOKUP(C1043,a,2,FALSE)</f>
        <v>UNIDAD</v>
      </c>
      <c r="E1043" s="21">
        <v>0.55000000000000004</v>
      </c>
      <c r="F1043" s="60">
        <f t="shared" ref="F1043:F1055" si="79">VLOOKUP(C1043,a,3,FALSE)</f>
        <v>0</v>
      </c>
      <c r="G1043" s="23">
        <f>E1043*F1043</f>
        <v>0</v>
      </c>
    </row>
    <row r="1044" spans="2:7">
      <c r="B1044" s="16"/>
      <c r="C1044" s="27" t="s">
        <v>153</v>
      </c>
      <c r="D1044" s="16" t="str">
        <f t="shared" si="78"/>
        <v>UNIDAD</v>
      </c>
      <c r="E1044" s="21">
        <v>0.45</v>
      </c>
      <c r="F1044" s="60">
        <f t="shared" si="79"/>
        <v>0</v>
      </c>
      <c r="G1044" s="23">
        <f t="shared" ref="G1044:G1056" si="80">E1044*F1044</f>
        <v>0</v>
      </c>
    </row>
    <row r="1045" spans="2:7">
      <c r="B1045" s="16"/>
      <c r="C1045" s="27" t="s">
        <v>154</v>
      </c>
      <c r="D1045" s="16" t="str">
        <f t="shared" si="78"/>
        <v>UNIDAD</v>
      </c>
      <c r="E1045" s="21">
        <v>0.09</v>
      </c>
      <c r="F1045" s="60">
        <f t="shared" si="79"/>
        <v>0</v>
      </c>
      <c r="G1045" s="23">
        <f t="shared" si="80"/>
        <v>0</v>
      </c>
    </row>
    <row r="1046" spans="2:7">
      <c r="B1046" s="2"/>
      <c r="C1046" s="27" t="s">
        <v>98</v>
      </c>
      <c r="D1046" s="16" t="str">
        <f t="shared" si="78"/>
        <v>UNIDAD</v>
      </c>
      <c r="E1046" s="29">
        <v>1</v>
      </c>
      <c r="F1046" s="60">
        <f t="shared" si="79"/>
        <v>0</v>
      </c>
      <c r="G1046" s="23">
        <f t="shared" si="80"/>
        <v>0</v>
      </c>
    </row>
    <row r="1047" spans="2:7">
      <c r="B1047" s="2"/>
      <c r="C1047" s="27" t="s">
        <v>99</v>
      </c>
      <c r="D1047" s="16" t="str">
        <f t="shared" si="78"/>
        <v>UNIDAD</v>
      </c>
      <c r="E1047" s="29">
        <v>0.2</v>
      </c>
      <c r="F1047" s="60">
        <f t="shared" si="79"/>
        <v>0</v>
      </c>
      <c r="G1047" s="23">
        <f t="shared" si="80"/>
        <v>0</v>
      </c>
    </row>
    <row r="1048" spans="2:7">
      <c r="B1048" s="2"/>
      <c r="C1048" s="27" t="s">
        <v>94</v>
      </c>
      <c r="D1048" s="16" t="str">
        <f t="shared" si="78"/>
        <v>UNIDAD</v>
      </c>
      <c r="E1048" s="29">
        <v>2.77</v>
      </c>
      <c r="F1048" s="60">
        <f t="shared" si="79"/>
        <v>0</v>
      </c>
      <c r="G1048" s="23">
        <f t="shared" si="80"/>
        <v>0</v>
      </c>
    </row>
    <row r="1049" spans="2:7">
      <c r="B1049" s="2"/>
      <c r="C1049" s="27" t="s">
        <v>96</v>
      </c>
      <c r="D1049" s="16" t="str">
        <f t="shared" si="78"/>
        <v>UNIDAD</v>
      </c>
      <c r="E1049" s="29">
        <v>1.37</v>
      </c>
      <c r="F1049" s="60">
        <f t="shared" si="79"/>
        <v>0</v>
      </c>
      <c r="G1049" s="23">
        <f t="shared" si="80"/>
        <v>0</v>
      </c>
    </row>
    <row r="1050" spans="2:7">
      <c r="B1050" s="2"/>
      <c r="C1050" s="27" t="s">
        <v>162</v>
      </c>
      <c r="D1050" s="16" t="str">
        <f t="shared" si="78"/>
        <v>UNIDAD</v>
      </c>
      <c r="E1050" s="29">
        <v>0.33</v>
      </c>
      <c r="F1050" s="60">
        <f t="shared" si="79"/>
        <v>0</v>
      </c>
      <c r="G1050" s="23">
        <f t="shared" si="80"/>
        <v>0</v>
      </c>
    </row>
    <row r="1051" spans="2:7">
      <c r="B1051" s="2"/>
      <c r="C1051" s="27" t="s">
        <v>163</v>
      </c>
      <c r="D1051" s="16" t="str">
        <f t="shared" si="78"/>
        <v>UNIDAD</v>
      </c>
      <c r="E1051" s="29">
        <v>0.2</v>
      </c>
      <c r="F1051" s="60">
        <f t="shared" si="79"/>
        <v>0</v>
      </c>
      <c r="G1051" s="23">
        <f t="shared" si="80"/>
        <v>0</v>
      </c>
    </row>
    <row r="1052" spans="2:7">
      <c r="B1052" s="2"/>
      <c r="C1052" s="27" t="s">
        <v>144</v>
      </c>
      <c r="D1052" s="16" t="str">
        <f t="shared" si="78"/>
        <v>UNIDAD</v>
      </c>
      <c r="E1052" s="29">
        <v>0.2</v>
      </c>
      <c r="F1052" s="60">
        <f t="shared" si="79"/>
        <v>0</v>
      </c>
      <c r="G1052" s="23">
        <f t="shared" si="80"/>
        <v>0</v>
      </c>
    </row>
    <row r="1053" spans="2:7">
      <c r="B1053" s="2"/>
      <c r="C1053" s="27" t="s">
        <v>136</v>
      </c>
      <c r="D1053" s="16" t="str">
        <f t="shared" si="78"/>
        <v>UNIDAD</v>
      </c>
      <c r="E1053" s="29">
        <v>0.33</v>
      </c>
      <c r="F1053" s="60">
        <f t="shared" si="79"/>
        <v>0</v>
      </c>
      <c r="G1053" s="23">
        <f t="shared" si="80"/>
        <v>0</v>
      </c>
    </row>
    <row r="1054" spans="2:7">
      <c r="B1054" s="2"/>
      <c r="C1054" s="27" t="s">
        <v>131</v>
      </c>
      <c r="D1054" s="16" t="str">
        <f t="shared" si="78"/>
        <v>UNIDAD</v>
      </c>
      <c r="E1054" s="29">
        <v>0.2</v>
      </c>
      <c r="F1054" s="60">
        <f t="shared" si="79"/>
        <v>0</v>
      </c>
      <c r="G1054" s="23">
        <f t="shared" si="80"/>
        <v>0</v>
      </c>
    </row>
    <row r="1055" spans="2:7">
      <c r="B1055" s="2"/>
      <c r="C1055" s="27" t="s">
        <v>138</v>
      </c>
      <c r="D1055" s="16" t="str">
        <f t="shared" si="78"/>
        <v>UNIDAD</v>
      </c>
      <c r="E1055" s="29">
        <v>0.1</v>
      </c>
      <c r="F1055" s="60">
        <f t="shared" si="79"/>
        <v>0</v>
      </c>
      <c r="G1055" s="23">
        <f t="shared" si="80"/>
        <v>0</v>
      </c>
    </row>
    <row r="1056" spans="2:7" ht="15.75" thickBot="1">
      <c r="B1056" s="2"/>
      <c r="C1056" s="27"/>
      <c r="D1056" s="2"/>
      <c r="E1056" s="29"/>
      <c r="F1056" s="22">
        <v>0</v>
      </c>
      <c r="G1056" s="23">
        <f t="shared" si="80"/>
        <v>0</v>
      </c>
    </row>
    <row r="1057" spans="2:7" ht="15.75" thickBot="1">
      <c r="B1057" s="11"/>
      <c r="C1057" s="11"/>
      <c r="D1057" s="11"/>
      <c r="E1057" s="11"/>
      <c r="F1057" s="9" t="s">
        <v>189</v>
      </c>
      <c r="G1057" s="59">
        <f>SUM(G1043:G1055)</f>
        <v>0</v>
      </c>
    </row>
    <row r="1058" spans="2:7">
      <c r="B1058" s="11"/>
      <c r="C1058" s="11"/>
      <c r="D1058" s="11"/>
      <c r="E1058" s="11"/>
      <c r="F1058" s="12"/>
      <c r="G1058" s="12"/>
    </row>
    <row r="1059" spans="2:7">
      <c r="B1059" s="131" t="s">
        <v>194</v>
      </c>
      <c r="C1059" s="131"/>
      <c r="D1059" s="14"/>
      <c r="E1059" s="14"/>
      <c r="F1059" s="14"/>
      <c r="G1059" s="14"/>
    </row>
    <row r="1060" spans="2:7">
      <c r="B1060" s="19" t="s">
        <v>191</v>
      </c>
      <c r="C1060" s="28" t="s">
        <v>178</v>
      </c>
      <c r="D1060" s="18" t="s">
        <v>63</v>
      </c>
      <c r="E1060" s="18" t="s">
        <v>195</v>
      </c>
      <c r="F1060" s="15" t="s">
        <v>196</v>
      </c>
      <c r="G1060" s="15" t="s">
        <v>193</v>
      </c>
    </row>
    <row r="1061" spans="2:7">
      <c r="B1061" s="3"/>
      <c r="C1061" s="27"/>
      <c r="D1061" s="24"/>
      <c r="E1061" s="24">
        <v>0</v>
      </c>
      <c r="F1061" s="30">
        <v>0</v>
      </c>
      <c r="G1061" s="24">
        <f t="shared" ref="G1061:G1063" si="81">IF(F1061=0,0,E1061/F1061)</f>
        <v>0</v>
      </c>
    </row>
    <row r="1062" spans="2:7">
      <c r="B1062" s="3"/>
      <c r="C1062" s="16"/>
      <c r="D1062" s="24"/>
      <c r="E1062" s="24">
        <v>0</v>
      </c>
      <c r="F1062" s="30">
        <f>IF(E1062=0,0,F1037)</f>
        <v>0</v>
      </c>
      <c r="G1062" s="24">
        <f t="shared" si="81"/>
        <v>0</v>
      </c>
    </row>
    <row r="1063" spans="2:7" ht="15.75" thickBot="1">
      <c r="B1063" s="3"/>
      <c r="C1063" s="16"/>
      <c r="D1063" s="24"/>
      <c r="E1063" s="24">
        <v>0</v>
      </c>
      <c r="F1063" s="30">
        <f>IF(E1063=0,0,F1038)</f>
        <v>0</v>
      </c>
      <c r="G1063" s="24">
        <f t="shared" si="81"/>
        <v>0</v>
      </c>
    </row>
    <row r="1064" spans="2:7" ht="15.75" thickBot="1">
      <c r="B1064" s="11"/>
      <c r="C1064" s="11"/>
      <c r="D1064" s="11"/>
      <c r="E1064" s="11"/>
      <c r="F1064" s="9" t="s">
        <v>189</v>
      </c>
      <c r="G1064" s="10">
        <f>G1061+G1062+G1063</f>
        <v>0</v>
      </c>
    </row>
    <row r="1065" spans="2:7" ht="15.75" thickBot="1">
      <c r="B1065" s="11"/>
      <c r="C1065" s="11"/>
      <c r="D1065" s="11"/>
      <c r="E1065" s="11"/>
      <c r="F1065" s="12"/>
      <c r="G1065" s="12"/>
    </row>
    <row r="1066" spans="2:7" ht="24" thickBot="1">
      <c r="B1066" s="11"/>
      <c r="C1066" s="11"/>
      <c r="D1066" s="11"/>
      <c r="E1066" s="120" t="s">
        <v>197</v>
      </c>
      <c r="F1066" s="121"/>
      <c r="G1066" s="58">
        <f>G1039+G1057+G1064</f>
        <v>0</v>
      </c>
    </row>
    <row r="1067" spans="2:7">
      <c r="B1067" s="11"/>
      <c r="C1067" s="11"/>
      <c r="D1067" s="11"/>
      <c r="E1067" s="117"/>
      <c r="F1067" s="117"/>
      <c r="G1067" s="117"/>
    </row>
    <row r="1068" spans="2:7">
      <c r="B1068" s="11"/>
      <c r="C1068" s="11"/>
      <c r="D1068" s="11"/>
      <c r="E1068" s="11"/>
      <c r="F1068" s="11"/>
      <c r="G1068" s="11"/>
    </row>
    <row r="1069" spans="2:7" ht="15.75" thickBot="1">
      <c r="B1069" s="11"/>
      <c r="C1069" s="11"/>
      <c r="D1069" s="11"/>
      <c r="E1069" s="11"/>
      <c r="F1069" s="11"/>
      <c r="G1069" s="11"/>
    </row>
    <row r="1070" spans="2:7">
      <c r="B1070" s="4" t="s">
        <v>61</v>
      </c>
      <c r="C1070" s="122" t="s">
        <v>178</v>
      </c>
      <c r="D1070" s="123"/>
      <c r="E1070" s="124"/>
      <c r="F1070" s="5" t="s">
        <v>63</v>
      </c>
      <c r="G1070" s="6" t="s">
        <v>179</v>
      </c>
    </row>
    <row r="1071" spans="2:7" ht="19.5" thickBot="1">
      <c r="B1071" s="8"/>
      <c r="C1071" s="125" t="s">
        <v>34</v>
      </c>
      <c r="D1071" s="126"/>
      <c r="E1071" s="127"/>
      <c r="F1071" s="25" t="s">
        <v>63</v>
      </c>
      <c r="G1071" s="7"/>
    </row>
    <row r="1072" spans="2:7">
      <c r="B1072" s="12"/>
      <c r="C1072" s="12"/>
      <c r="D1072" s="12"/>
      <c r="E1072" s="12"/>
      <c r="F1072" s="12"/>
      <c r="G1072" s="12"/>
    </row>
    <row r="1073" spans="2:7" ht="15" customHeight="1">
      <c r="B1073" s="11"/>
      <c r="C1073" s="11"/>
      <c r="D1073" s="128"/>
      <c r="E1073" s="118"/>
      <c r="F1073" s="118"/>
      <c r="G1073" s="118"/>
    </row>
    <row r="1074" spans="2:7" ht="15.75" thickBot="1">
      <c r="B1074" s="130" t="s">
        <v>181</v>
      </c>
      <c r="C1074" s="130"/>
      <c r="D1074" s="129"/>
      <c r="E1074" s="119"/>
      <c r="F1074" s="119"/>
      <c r="G1074" s="119"/>
    </row>
    <row r="1075" spans="2:7">
      <c r="B1075" s="19" t="s">
        <v>182</v>
      </c>
      <c r="C1075" s="26" t="s">
        <v>52</v>
      </c>
      <c r="D1075" s="18" t="s">
        <v>63</v>
      </c>
      <c r="E1075" s="18" t="s">
        <v>183</v>
      </c>
      <c r="F1075" s="18" t="s">
        <v>184</v>
      </c>
      <c r="G1075" s="18" t="s">
        <v>185</v>
      </c>
    </row>
    <row r="1076" spans="2:7">
      <c r="B1076" s="3"/>
      <c r="C1076" s="27" t="s">
        <v>57</v>
      </c>
      <c r="D1076" s="20" t="s">
        <v>186</v>
      </c>
      <c r="E1076" s="20">
        <f>VLOOKUP(C1076,mo,2,FALSE)</f>
        <v>0</v>
      </c>
      <c r="F1076" s="21">
        <v>20</v>
      </c>
      <c r="G1076" s="20">
        <f>IF(E1076=0,0,E1076/F1076)</f>
        <v>0</v>
      </c>
    </row>
    <row r="1077" spans="2:7">
      <c r="B1077" s="3"/>
      <c r="C1077" s="27" t="s">
        <v>201</v>
      </c>
      <c r="D1077" s="20" t="s">
        <v>187</v>
      </c>
      <c r="E1077" s="20" t="s">
        <v>188</v>
      </c>
      <c r="F1077" s="21">
        <v>5</v>
      </c>
      <c r="G1077" s="20">
        <f>G1076*F1077/100</f>
        <v>0</v>
      </c>
    </row>
    <row r="1078" spans="2:7" ht="15.75" thickBot="1">
      <c r="B1078" s="3"/>
      <c r="C1078" s="27"/>
      <c r="D1078" s="20"/>
      <c r="E1078" s="20"/>
      <c r="F1078" s="21"/>
      <c r="G1078" s="20">
        <f>G1077*F1078/100</f>
        <v>0</v>
      </c>
    </row>
    <row r="1079" spans="2:7" ht="15.75" thickBot="1">
      <c r="B1079" s="13"/>
      <c r="C1079" s="13"/>
      <c r="D1079" s="13"/>
      <c r="E1079" s="13"/>
      <c r="F1079" s="9" t="s">
        <v>189</v>
      </c>
      <c r="G1079" s="59">
        <f>G1076+G1077+G1078</f>
        <v>0</v>
      </c>
    </row>
    <row r="1080" spans="2:7">
      <c r="B1080" s="11"/>
      <c r="C1080" s="11"/>
      <c r="D1080" s="11"/>
      <c r="E1080" s="11"/>
      <c r="F1080" s="12"/>
      <c r="G1080" s="12"/>
    </row>
    <row r="1081" spans="2:7">
      <c r="B1081" s="131" t="s">
        <v>190</v>
      </c>
      <c r="C1081" s="131"/>
      <c r="D1081" s="14"/>
      <c r="E1081" s="14"/>
      <c r="F1081" s="14"/>
      <c r="G1081" s="14"/>
    </row>
    <row r="1082" spans="2:7">
      <c r="B1082" s="17" t="s">
        <v>191</v>
      </c>
      <c r="C1082" s="28" t="s">
        <v>178</v>
      </c>
      <c r="D1082" s="15" t="s">
        <v>63</v>
      </c>
      <c r="E1082" s="15" t="s">
        <v>184</v>
      </c>
      <c r="F1082" s="15" t="s">
        <v>192</v>
      </c>
      <c r="G1082" s="15" t="s">
        <v>193</v>
      </c>
    </row>
    <row r="1083" spans="2:7">
      <c r="B1083" s="16"/>
      <c r="C1083" s="27" t="s">
        <v>117</v>
      </c>
      <c r="D1083" s="16" t="str">
        <f>VLOOKUP(C1083,a,2,FALSE)</f>
        <v>UNIDAD</v>
      </c>
      <c r="E1083" s="21">
        <v>0.11</v>
      </c>
      <c r="F1083" s="60">
        <f>VLOOKUP(C1083,a,3,FALSE)</f>
        <v>0</v>
      </c>
      <c r="G1083" s="23">
        <f>E1083*F1083</f>
        <v>0</v>
      </c>
    </row>
    <row r="1084" spans="2:7">
      <c r="B1084" s="16"/>
      <c r="C1084" s="27" t="s">
        <v>155</v>
      </c>
      <c r="D1084" s="16" t="str">
        <f>VLOOKUP(C1084,a,2,FALSE)</f>
        <v>UNIDAD</v>
      </c>
      <c r="E1084" s="21">
        <v>0.17</v>
      </c>
      <c r="F1084" s="60">
        <f>VLOOKUP(C1084,a,3,FALSE)</f>
        <v>0</v>
      </c>
      <c r="G1084" s="23">
        <f t="shared" ref="G1084:G1087" si="82">E1084*F1084</f>
        <v>0</v>
      </c>
    </row>
    <row r="1085" spans="2:7">
      <c r="B1085" s="16"/>
      <c r="C1085" s="27" t="s">
        <v>138</v>
      </c>
      <c r="D1085" s="16" t="str">
        <f>VLOOKUP(C1085,a,2,FALSE)</f>
        <v>UNIDAD</v>
      </c>
      <c r="E1085" s="21">
        <v>0.17</v>
      </c>
      <c r="F1085" s="60">
        <f>VLOOKUP(C1085,a,3,FALSE)</f>
        <v>0</v>
      </c>
      <c r="G1085" s="23">
        <f t="shared" si="82"/>
        <v>0</v>
      </c>
    </row>
    <row r="1086" spans="2:7">
      <c r="B1086" s="16"/>
      <c r="C1086" s="27"/>
      <c r="D1086" s="16"/>
      <c r="E1086" s="21"/>
      <c r="F1086" s="22">
        <v>0</v>
      </c>
      <c r="G1086" s="23">
        <f t="shared" si="82"/>
        <v>0</v>
      </c>
    </row>
    <row r="1087" spans="2:7" ht="15.75" thickBot="1">
      <c r="B1087" s="2"/>
      <c r="C1087" s="27"/>
      <c r="D1087" s="2"/>
      <c r="E1087" s="29"/>
      <c r="F1087" s="22">
        <v>0</v>
      </c>
      <c r="G1087" s="23">
        <f t="shared" si="82"/>
        <v>0</v>
      </c>
    </row>
    <row r="1088" spans="2:7" ht="15.75" thickBot="1">
      <c r="B1088" s="11"/>
      <c r="C1088" s="11"/>
      <c r="D1088" s="11"/>
      <c r="E1088" s="11"/>
      <c r="F1088" s="9" t="s">
        <v>189</v>
      </c>
      <c r="G1088" s="59">
        <f>SUM(G1083:G1087)</f>
        <v>0</v>
      </c>
    </row>
    <row r="1089" spans="2:7">
      <c r="B1089" s="11"/>
      <c r="C1089" s="11"/>
      <c r="D1089" s="11"/>
      <c r="E1089" s="11"/>
      <c r="F1089" s="12"/>
      <c r="G1089" s="12"/>
    </row>
    <row r="1090" spans="2:7">
      <c r="B1090" s="131" t="s">
        <v>194</v>
      </c>
      <c r="C1090" s="131"/>
      <c r="D1090" s="14"/>
      <c r="E1090" s="14"/>
      <c r="F1090" s="14"/>
      <c r="G1090" s="14"/>
    </row>
    <row r="1091" spans="2:7">
      <c r="B1091" s="19" t="s">
        <v>191</v>
      </c>
      <c r="C1091" s="28" t="s">
        <v>178</v>
      </c>
      <c r="D1091" s="18" t="s">
        <v>63</v>
      </c>
      <c r="E1091" s="18" t="s">
        <v>195</v>
      </c>
      <c r="F1091" s="15" t="s">
        <v>196</v>
      </c>
      <c r="G1091" s="15" t="s">
        <v>193</v>
      </c>
    </row>
    <row r="1092" spans="2:7">
      <c r="B1092" s="3"/>
      <c r="C1092" s="27"/>
      <c r="D1092" s="24"/>
      <c r="E1092" s="24">
        <v>0</v>
      </c>
      <c r="F1092" s="30">
        <v>0</v>
      </c>
      <c r="G1092" s="24">
        <f t="shared" ref="G1092:G1094" si="83">IF(F1092=0,0,E1092/F1092)</f>
        <v>0</v>
      </c>
    </row>
    <row r="1093" spans="2:7">
      <c r="B1093" s="3"/>
      <c r="C1093" s="16"/>
      <c r="D1093" s="24"/>
      <c r="E1093" s="24">
        <v>0</v>
      </c>
      <c r="F1093" s="30">
        <f>IF(E1093=0,0,F1077)</f>
        <v>0</v>
      </c>
      <c r="G1093" s="24">
        <f t="shared" si="83"/>
        <v>0</v>
      </c>
    </row>
    <row r="1094" spans="2:7" ht="15.75" thickBot="1">
      <c r="B1094" s="3"/>
      <c r="C1094" s="16"/>
      <c r="D1094" s="24"/>
      <c r="E1094" s="24">
        <v>0</v>
      </c>
      <c r="F1094" s="30">
        <f>IF(E1094=0,0,F1078)</f>
        <v>0</v>
      </c>
      <c r="G1094" s="24">
        <f t="shared" si="83"/>
        <v>0</v>
      </c>
    </row>
    <row r="1095" spans="2:7" ht="15.75" thickBot="1">
      <c r="B1095" s="11"/>
      <c r="C1095" s="11"/>
      <c r="D1095" s="11"/>
      <c r="E1095" s="11"/>
      <c r="F1095" s="9" t="s">
        <v>189</v>
      </c>
      <c r="G1095" s="10">
        <f>G1092+G1093+G1094</f>
        <v>0</v>
      </c>
    </row>
    <row r="1096" spans="2:7" ht="15.75" thickBot="1">
      <c r="B1096" s="11"/>
      <c r="C1096" s="11"/>
      <c r="D1096" s="11"/>
      <c r="E1096" s="11"/>
      <c r="F1096" s="12"/>
      <c r="G1096" s="12"/>
    </row>
    <row r="1097" spans="2:7" ht="24" thickBot="1">
      <c r="B1097" s="11"/>
      <c r="C1097" s="11"/>
      <c r="D1097" s="11"/>
      <c r="E1097" s="120" t="s">
        <v>197</v>
      </c>
      <c r="F1097" s="121"/>
      <c r="G1097" s="58">
        <f>G1079+G1088+G1095</f>
        <v>0</v>
      </c>
    </row>
    <row r="1098" spans="2:7">
      <c r="B1098" s="11"/>
      <c r="C1098" s="11"/>
      <c r="D1098" s="11"/>
      <c r="E1098" s="117"/>
      <c r="F1098" s="117"/>
      <c r="G1098" s="117"/>
    </row>
    <row r="1099" spans="2:7">
      <c r="B1099" s="11"/>
      <c r="C1099" s="11"/>
      <c r="D1099" s="11"/>
      <c r="E1099" s="11"/>
      <c r="F1099" s="11"/>
      <c r="G1099" s="11"/>
    </row>
    <row r="1100" spans="2:7" ht="15.75" thickBot="1">
      <c r="B1100" s="11"/>
      <c r="C1100" s="11"/>
      <c r="D1100" s="11"/>
      <c r="E1100" s="11"/>
      <c r="F1100" s="11"/>
      <c r="G1100" s="11"/>
    </row>
    <row r="1101" spans="2:7">
      <c r="B1101" s="4" t="s">
        <v>61</v>
      </c>
      <c r="C1101" s="122" t="s">
        <v>178</v>
      </c>
      <c r="D1101" s="123"/>
      <c r="E1101" s="124"/>
      <c r="F1101" s="5" t="s">
        <v>63</v>
      </c>
      <c r="G1101" s="6" t="s">
        <v>179</v>
      </c>
    </row>
    <row r="1102" spans="2:7" ht="19.5" thickBot="1">
      <c r="B1102" s="8"/>
      <c r="C1102" s="125" t="s">
        <v>35</v>
      </c>
      <c r="D1102" s="126"/>
      <c r="E1102" s="127"/>
      <c r="F1102" s="25" t="s">
        <v>63</v>
      </c>
      <c r="G1102" s="7"/>
    </row>
    <row r="1103" spans="2:7">
      <c r="B1103" s="12"/>
      <c r="C1103" s="12"/>
      <c r="D1103" s="12"/>
      <c r="E1103" s="12"/>
      <c r="F1103" s="12"/>
      <c r="G1103" s="12"/>
    </row>
    <row r="1104" spans="2:7" ht="15" customHeight="1">
      <c r="B1104" s="11"/>
      <c r="C1104" s="11"/>
      <c r="D1104" s="128"/>
      <c r="E1104" s="118"/>
      <c r="F1104" s="118"/>
      <c r="G1104" s="118"/>
    </row>
    <row r="1105" spans="2:7" ht="15.75" thickBot="1">
      <c r="B1105" s="130" t="s">
        <v>181</v>
      </c>
      <c r="C1105" s="130"/>
      <c r="D1105" s="129"/>
      <c r="E1105" s="119"/>
      <c r="F1105" s="119"/>
      <c r="G1105" s="119"/>
    </row>
    <row r="1106" spans="2:7">
      <c r="B1106" s="19" t="s">
        <v>182</v>
      </c>
      <c r="C1106" s="26" t="s">
        <v>52</v>
      </c>
      <c r="D1106" s="18" t="s">
        <v>63</v>
      </c>
      <c r="E1106" s="18" t="s">
        <v>183</v>
      </c>
      <c r="F1106" s="18" t="s">
        <v>184</v>
      </c>
      <c r="G1106" s="18" t="s">
        <v>185</v>
      </c>
    </row>
    <row r="1107" spans="2:7">
      <c r="B1107" s="3"/>
      <c r="C1107" s="27" t="s">
        <v>57</v>
      </c>
      <c r="D1107" s="20" t="s">
        <v>186</v>
      </c>
      <c r="E1107" s="20">
        <f>VLOOKUP(C1107,mo,2,FALSE)</f>
        <v>0</v>
      </c>
      <c r="F1107" s="21">
        <v>2</v>
      </c>
      <c r="G1107" s="20">
        <f>IF(E1107=0,0,E1107/F1107)</f>
        <v>0</v>
      </c>
    </row>
    <row r="1108" spans="2:7">
      <c r="B1108" s="3"/>
      <c r="C1108" s="27" t="s">
        <v>201</v>
      </c>
      <c r="D1108" s="20" t="s">
        <v>187</v>
      </c>
      <c r="E1108" s="20" t="s">
        <v>188</v>
      </c>
      <c r="F1108" s="21">
        <v>5</v>
      </c>
      <c r="G1108" s="20">
        <f>G1107*F1108/100</f>
        <v>0</v>
      </c>
    </row>
    <row r="1109" spans="2:7" ht="15.75" thickBot="1">
      <c r="B1109" s="3"/>
      <c r="C1109" s="27"/>
      <c r="D1109" s="20"/>
      <c r="E1109" s="20"/>
      <c r="F1109" s="21"/>
      <c r="G1109" s="20">
        <f>G1108*F1109/100</f>
        <v>0</v>
      </c>
    </row>
    <row r="1110" spans="2:7" ht="15.75" thickBot="1">
      <c r="B1110" s="13"/>
      <c r="C1110" s="13"/>
      <c r="D1110" s="13"/>
      <c r="E1110" s="13"/>
      <c r="F1110" s="9" t="s">
        <v>189</v>
      </c>
      <c r="G1110" s="59">
        <f>G1107+G1108+G1109</f>
        <v>0</v>
      </c>
    </row>
    <row r="1111" spans="2:7">
      <c r="B1111" s="11"/>
      <c r="C1111" s="11"/>
      <c r="D1111" s="11"/>
      <c r="E1111" s="11"/>
      <c r="F1111" s="12"/>
      <c r="G1111" s="12"/>
    </row>
    <row r="1112" spans="2:7">
      <c r="B1112" s="131" t="s">
        <v>190</v>
      </c>
      <c r="C1112" s="131"/>
      <c r="D1112" s="14"/>
      <c r="E1112" s="14"/>
      <c r="F1112" s="14"/>
      <c r="G1112" s="14"/>
    </row>
    <row r="1113" spans="2:7">
      <c r="B1113" s="17" t="s">
        <v>191</v>
      </c>
      <c r="C1113" s="28" t="s">
        <v>178</v>
      </c>
      <c r="D1113" s="15" t="s">
        <v>63</v>
      </c>
      <c r="E1113" s="15" t="s">
        <v>184</v>
      </c>
      <c r="F1113" s="15" t="s">
        <v>192</v>
      </c>
      <c r="G1113" s="15" t="s">
        <v>193</v>
      </c>
    </row>
    <row r="1114" spans="2:7">
      <c r="B1114" s="16"/>
      <c r="C1114" s="27" t="s">
        <v>135</v>
      </c>
      <c r="D1114" s="16" t="str">
        <f>VLOOKUP(C1114,a,2,FALSE)</f>
        <v>UNIDAD</v>
      </c>
      <c r="E1114" s="21">
        <v>1</v>
      </c>
      <c r="F1114" s="60">
        <f>VLOOKUP(C1114,a,3,FALSE)</f>
        <v>0</v>
      </c>
      <c r="G1114" s="23">
        <f>E1114*F1114</f>
        <v>0</v>
      </c>
    </row>
    <row r="1115" spans="2:7">
      <c r="B1115" s="16"/>
      <c r="C1115" s="27" t="s">
        <v>85</v>
      </c>
      <c r="D1115" s="16" t="str">
        <f>VLOOKUP(C1115,a,2,FALSE)</f>
        <v>Kg</v>
      </c>
      <c r="E1115" s="21">
        <v>2</v>
      </c>
      <c r="F1115" s="60">
        <f>VLOOKUP(C1115,a,3,FALSE)</f>
        <v>0</v>
      </c>
      <c r="G1115" s="23">
        <f t="shared" ref="G1115:G1118" si="84">E1115*F1115</f>
        <v>0</v>
      </c>
    </row>
    <row r="1116" spans="2:7">
      <c r="B1116" s="16"/>
      <c r="C1116" s="27"/>
      <c r="D1116" s="16"/>
      <c r="E1116" s="21"/>
      <c r="F1116" s="22">
        <v>0</v>
      </c>
      <c r="G1116" s="23">
        <f t="shared" si="84"/>
        <v>0</v>
      </c>
    </row>
    <row r="1117" spans="2:7">
      <c r="B1117" s="2"/>
      <c r="C1117" s="27"/>
      <c r="D1117" s="2"/>
      <c r="E1117" s="29"/>
      <c r="F1117" s="22">
        <v>0</v>
      </c>
      <c r="G1117" s="23">
        <f t="shared" si="84"/>
        <v>0</v>
      </c>
    </row>
    <row r="1118" spans="2:7" ht="15.75" thickBot="1">
      <c r="B1118" s="2"/>
      <c r="C1118" s="27"/>
      <c r="D1118" s="2"/>
      <c r="E1118" s="29"/>
      <c r="F1118" s="22">
        <v>0</v>
      </c>
      <c r="G1118" s="23">
        <f t="shared" si="84"/>
        <v>0</v>
      </c>
    </row>
    <row r="1119" spans="2:7" ht="15.75" thickBot="1">
      <c r="B1119" s="11"/>
      <c r="C1119" s="11"/>
      <c r="D1119" s="11"/>
      <c r="E1119" s="11"/>
      <c r="F1119" s="9" t="s">
        <v>189</v>
      </c>
      <c r="G1119" s="59">
        <f>G1114+G1115+G1116+G1117+G1118</f>
        <v>0</v>
      </c>
    </row>
    <row r="1120" spans="2:7">
      <c r="B1120" s="11"/>
      <c r="C1120" s="11"/>
      <c r="D1120" s="11"/>
      <c r="E1120" s="11"/>
      <c r="F1120" s="12"/>
      <c r="G1120" s="12"/>
    </row>
    <row r="1121" spans="2:7">
      <c r="B1121" s="131" t="s">
        <v>194</v>
      </c>
      <c r="C1121" s="131"/>
      <c r="D1121" s="14"/>
      <c r="E1121" s="14"/>
      <c r="F1121" s="14"/>
      <c r="G1121" s="14"/>
    </row>
    <row r="1122" spans="2:7">
      <c r="B1122" s="19" t="s">
        <v>191</v>
      </c>
      <c r="C1122" s="28" t="s">
        <v>178</v>
      </c>
      <c r="D1122" s="18" t="s">
        <v>63</v>
      </c>
      <c r="E1122" s="18" t="s">
        <v>195</v>
      </c>
      <c r="F1122" s="15" t="s">
        <v>196</v>
      </c>
      <c r="G1122" s="15" t="s">
        <v>193</v>
      </c>
    </row>
    <row r="1123" spans="2:7">
      <c r="B1123" s="3"/>
      <c r="C1123" s="27"/>
      <c r="D1123" s="24"/>
      <c r="E1123" s="24">
        <v>0</v>
      </c>
      <c r="F1123" s="30">
        <v>0</v>
      </c>
      <c r="G1123" s="24">
        <f t="shared" ref="G1123:G1125" si="85">IF(F1123=0,0,E1123/F1123)</f>
        <v>0</v>
      </c>
    </row>
    <row r="1124" spans="2:7">
      <c r="B1124" s="3"/>
      <c r="C1124" s="16"/>
      <c r="D1124" s="24"/>
      <c r="E1124" s="24">
        <v>0</v>
      </c>
      <c r="F1124" s="30">
        <f>IF(E1124=0,0,F1108)</f>
        <v>0</v>
      </c>
      <c r="G1124" s="24">
        <f t="shared" si="85"/>
        <v>0</v>
      </c>
    </row>
    <row r="1125" spans="2:7" ht="15.75" thickBot="1">
      <c r="B1125" s="3"/>
      <c r="C1125" s="16"/>
      <c r="D1125" s="24"/>
      <c r="E1125" s="24">
        <v>0</v>
      </c>
      <c r="F1125" s="30">
        <f>IF(E1125=0,0,F1109)</f>
        <v>0</v>
      </c>
      <c r="G1125" s="24">
        <f t="shared" si="85"/>
        <v>0</v>
      </c>
    </row>
    <row r="1126" spans="2:7" ht="15.75" thickBot="1">
      <c r="B1126" s="11"/>
      <c r="C1126" s="11"/>
      <c r="D1126" s="11"/>
      <c r="E1126" s="11"/>
      <c r="F1126" s="9" t="s">
        <v>189</v>
      </c>
      <c r="G1126" s="10">
        <f>G1123+G1124+G1125</f>
        <v>0</v>
      </c>
    </row>
    <row r="1127" spans="2:7" ht="15.75" thickBot="1">
      <c r="B1127" s="11"/>
      <c r="C1127" s="11"/>
      <c r="D1127" s="11"/>
      <c r="E1127" s="11"/>
      <c r="F1127" s="12"/>
      <c r="G1127" s="12"/>
    </row>
    <row r="1128" spans="2:7" ht="24" thickBot="1">
      <c r="B1128" s="11"/>
      <c r="C1128" s="11"/>
      <c r="D1128" s="11"/>
      <c r="E1128" s="120" t="s">
        <v>197</v>
      </c>
      <c r="F1128" s="121"/>
      <c r="G1128" s="58">
        <f>G1110+G1119+G1126</f>
        <v>0</v>
      </c>
    </row>
    <row r="1129" spans="2:7">
      <c r="B1129" s="11"/>
      <c r="C1129" s="11"/>
      <c r="D1129" s="11"/>
      <c r="E1129" s="117"/>
      <c r="F1129" s="117"/>
      <c r="G1129" s="117"/>
    </row>
    <row r="1130" spans="2:7">
      <c r="B1130" s="11"/>
      <c r="C1130" s="11"/>
      <c r="D1130" s="11"/>
      <c r="E1130" s="11"/>
      <c r="F1130" s="11"/>
      <c r="G1130" s="11"/>
    </row>
    <row r="1131" spans="2:7" ht="15.75" thickBot="1">
      <c r="B1131" s="11"/>
      <c r="C1131" s="11"/>
      <c r="D1131" s="11"/>
      <c r="E1131" s="11"/>
      <c r="F1131" s="11"/>
      <c r="G1131" s="11"/>
    </row>
    <row r="1132" spans="2:7">
      <c r="B1132" s="4" t="s">
        <v>61</v>
      </c>
      <c r="C1132" s="122" t="s">
        <v>178</v>
      </c>
      <c r="D1132" s="123"/>
      <c r="E1132" s="124"/>
      <c r="F1132" s="5" t="s">
        <v>63</v>
      </c>
      <c r="G1132" s="6" t="s">
        <v>179</v>
      </c>
    </row>
    <row r="1133" spans="2:7" ht="19.5" thickBot="1">
      <c r="B1133" s="8"/>
      <c r="C1133" s="125" t="s">
        <v>36</v>
      </c>
      <c r="D1133" s="126"/>
      <c r="E1133" s="127"/>
      <c r="F1133" s="25" t="s">
        <v>63</v>
      </c>
      <c r="G1133" s="7"/>
    </row>
    <row r="1134" spans="2:7">
      <c r="B1134" s="12"/>
      <c r="C1134" s="12"/>
      <c r="D1134" s="12"/>
      <c r="E1134" s="12"/>
      <c r="F1134" s="12"/>
      <c r="G1134" s="12"/>
    </row>
    <row r="1135" spans="2:7" ht="15" customHeight="1">
      <c r="B1135" s="11"/>
      <c r="C1135" s="11"/>
      <c r="D1135" s="128"/>
      <c r="E1135" s="118"/>
      <c r="F1135" s="118"/>
      <c r="G1135" s="118"/>
    </row>
    <row r="1136" spans="2:7" ht="15.75" thickBot="1">
      <c r="B1136" s="130" t="s">
        <v>181</v>
      </c>
      <c r="C1136" s="130"/>
      <c r="D1136" s="129"/>
      <c r="E1136" s="119"/>
      <c r="F1136" s="119"/>
      <c r="G1136" s="119"/>
    </row>
    <row r="1137" spans="2:7">
      <c r="B1137" s="19" t="s">
        <v>182</v>
      </c>
      <c r="C1137" s="26" t="s">
        <v>52</v>
      </c>
      <c r="D1137" s="18" t="s">
        <v>63</v>
      </c>
      <c r="E1137" s="18" t="s">
        <v>183</v>
      </c>
      <c r="F1137" s="18" t="s">
        <v>184</v>
      </c>
      <c r="G1137" s="18" t="s">
        <v>185</v>
      </c>
    </row>
    <row r="1138" spans="2:7">
      <c r="B1138" s="3"/>
      <c r="C1138" s="27" t="s">
        <v>57</v>
      </c>
      <c r="D1138" s="20" t="s">
        <v>186</v>
      </c>
      <c r="E1138" s="20">
        <f>VLOOKUP(C1138,mo,2,FALSE)</f>
        <v>0</v>
      </c>
      <c r="F1138" s="21">
        <v>5</v>
      </c>
      <c r="G1138" s="20">
        <f>IF(E1138=0,0,E1138/F1138)</f>
        <v>0</v>
      </c>
    </row>
    <row r="1139" spans="2:7">
      <c r="B1139" s="3"/>
      <c r="C1139" s="27" t="s">
        <v>201</v>
      </c>
      <c r="D1139" s="20" t="s">
        <v>187</v>
      </c>
      <c r="E1139" s="20" t="s">
        <v>188</v>
      </c>
      <c r="F1139" s="21">
        <v>10</v>
      </c>
      <c r="G1139" s="20">
        <f>G1138*F1139/100</f>
        <v>0</v>
      </c>
    </row>
    <row r="1140" spans="2:7" ht="15.75" thickBot="1">
      <c r="B1140" s="3"/>
      <c r="C1140" s="27"/>
      <c r="D1140" s="20"/>
      <c r="E1140" s="20"/>
      <c r="F1140" s="21"/>
      <c r="G1140" s="20"/>
    </row>
    <row r="1141" spans="2:7" ht="15.75" thickBot="1">
      <c r="B1141" s="13"/>
      <c r="C1141" s="13"/>
      <c r="D1141" s="13"/>
      <c r="E1141" s="13"/>
      <c r="F1141" s="9" t="s">
        <v>189</v>
      </c>
      <c r="G1141" s="59">
        <f>G1138+G1139+G1140</f>
        <v>0</v>
      </c>
    </row>
    <row r="1142" spans="2:7">
      <c r="B1142" s="11"/>
      <c r="C1142" s="11"/>
      <c r="D1142" s="11"/>
      <c r="E1142" s="11"/>
      <c r="F1142" s="12"/>
      <c r="G1142" s="12"/>
    </row>
    <row r="1143" spans="2:7">
      <c r="B1143" s="131" t="s">
        <v>190</v>
      </c>
      <c r="C1143" s="131"/>
      <c r="D1143" s="14"/>
      <c r="E1143" s="14"/>
      <c r="F1143" s="14"/>
      <c r="G1143" s="14"/>
    </row>
    <row r="1144" spans="2:7">
      <c r="B1144" s="17" t="s">
        <v>191</v>
      </c>
      <c r="C1144" s="28" t="s">
        <v>178</v>
      </c>
      <c r="D1144" s="15" t="s">
        <v>63</v>
      </c>
      <c r="E1144" s="15" t="s">
        <v>184</v>
      </c>
      <c r="F1144" s="15" t="s">
        <v>192</v>
      </c>
      <c r="G1144" s="15" t="s">
        <v>193</v>
      </c>
    </row>
    <row r="1145" spans="2:7">
      <c r="B1145" s="33"/>
      <c r="C1145" s="27" t="s">
        <v>102</v>
      </c>
      <c r="D1145" s="16" t="str">
        <f t="shared" ref="D1145:D1152" si="86">VLOOKUP(C1145,a,2,FALSE)</f>
        <v>UNIDAD</v>
      </c>
      <c r="E1145" s="21">
        <v>2.06</v>
      </c>
      <c r="F1145" s="60">
        <f t="shared" ref="F1145:F1152" si="87">VLOOKUP(C1145,a,3,FALSE)</f>
        <v>0</v>
      </c>
      <c r="G1145" s="23">
        <f t="shared" ref="G1145:G1152" si="88">E1145*F1145</f>
        <v>0</v>
      </c>
    </row>
    <row r="1146" spans="2:7">
      <c r="B1146" s="33"/>
      <c r="C1146" s="27" t="s">
        <v>148</v>
      </c>
      <c r="D1146" s="16" t="str">
        <f t="shared" si="86"/>
        <v>UNIDAD</v>
      </c>
      <c r="E1146" s="21">
        <v>2.06</v>
      </c>
      <c r="F1146" s="60">
        <f t="shared" si="87"/>
        <v>0</v>
      </c>
      <c r="G1146" s="23">
        <f t="shared" si="88"/>
        <v>0</v>
      </c>
    </row>
    <row r="1147" spans="2:7">
      <c r="B1147" s="33"/>
      <c r="C1147" s="27" t="s">
        <v>78</v>
      </c>
      <c r="D1147" s="16" t="str">
        <f t="shared" si="86"/>
        <v>UNIDAD</v>
      </c>
      <c r="E1147" s="21">
        <v>1.03</v>
      </c>
      <c r="F1147" s="60">
        <f t="shared" si="87"/>
        <v>0</v>
      </c>
      <c r="G1147" s="23">
        <f t="shared" si="88"/>
        <v>0</v>
      </c>
    </row>
    <row r="1148" spans="2:7">
      <c r="B1148" s="33"/>
      <c r="C1148" s="27" t="s">
        <v>139</v>
      </c>
      <c r="D1148" s="16" t="str">
        <f t="shared" si="86"/>
        <v>UNIDAD</v>
      </c>
      <c r="E1148" s="21">
        <v>1.03</v>
      </c>
      <c r="F1148" s="60">
        <f t="shared" si="87"/>
        <v>0</v>
      </c>
      <c r="G1148" s="23">
        <f t="shared" si="88"/>
        <v>0</v>
      </c>
    </row>
    <row r="1149" spans="2:7">
      <c r="B1149" s="16"/>
      <c r="C1149" s="27" t="s">
        <v>149</v>
      </c>
      <c r="D1149" s="16" t="str">
        <f t="shared" si="86"/>
        <v>UNIDAD</v>
      </c>
      <c r="E1149" s="21">
        <v>1.03</v>
      </c>
      <c r="F1149" s="60">
        <f t="shared" si="87"/>
        <v>0</v>
      </c>
      <c r="G1149" s="23">
        <f t="shared" si="88"/>
        <v>0</v>
      </c>
    </row>
    <row r="1150" spans="2:7">
      <c r="B1150" s="16"/>
      <c r="C1150" s="27" t="s">
        <v>68</v>
      </c>
      <c r="D1150" s="16" t="str">
        <f t="shared" si="86"/>
        <v>m</v>
      </c>
      <c r="E1150" s="21">
        <v>17.510000000000002</v>
      </c>
      <c r="F1150" s="60">
        <f t="shared" si="87"/>
        <v>0</v>
      </c>
      <c r="G1150" s="23">
        <f t="shared" si="88"/>
        <v>0</v>
      </c>
    </row>
    <row r="1151" spans="2:7">
      <c r="B1151" s="16"/>
      <c r="C1151" s="27" t="s">
        <v>70</v>
      </c>
      <c r="D1151" s="16" t="str">
        <f t="shared" si="86"/>
        <v>m</v>
      </c>
      <c r="E1151" s="21">
        <v>17.510000000000002</v>
      </c>
      <c r="F1151" s="60">
        <f t="shared" si="87"/>
        <v>0</v>
      </c>
      <c r="G1151" s="23">
        <f t="shared" si="88"/>
        <v>0</v>
      </c>
    </row>
    <row r="1152" spans="2:7">
      <c r="B1152" s="16"/>
      <c r="C1152" s="27" t="s">
        <v>103</v>
      </c>
      <c r="D1152" s="16" t="str">
        <f t="shared" si="86"/>
        <v>UNIDAD</v>
      </c>
      <c r="E1152" s="21">
        <v>2.06</v>
      </c>
      <c r="F1152" s="60">
        <f t="shared" si="87"/>
        <v>0</v>
      </c>
      <c r="G1152" s="23">
        <f t="shared" si="88"/>
        <v>0</v>
      </c>
    </row>
    <row r="1153" spans="2:7" ht="15.75" thickBot="1">
      <c r="B1153" s="2"/>
      <c r="C1153" s="3"/>
      <c r="D1153" s="2"/>
      <c r="E1153" s="29"/>
      <c r="F1153" s="22">
        <v>0</v>
      </c>
      <c r="G1153" s="23">
        <f t="shared" ref="G1153" si="89">E1153*F1153</f>
        <v>0</v>
      </c>
    </row>
    <row r="1154" spans="2:7" ht="15.75" thickBot="1">
      <c r="B1154" s="11"/>
      <c r="D1154" s="13"/>
      <c r="E1154" s="13"/>
      <c r="F1154" s="9" t="s">
        <v>189</v>
      </c>
      <c r="G1154" s="59">
        <f>SUM(G1145:G1152)</f>
        <v>0</v>
      </c>
    </row>
    <row r="1155" spans="2:7">
      <c r="B1155" s="11"/>
      <c r="C1155" s="11"/>
      <c r="D1155" s="11"/>
      <c r="E1155" s="11"/>
      <c r="F1155" s="12"/>
      <c r="G1155" s="12"/>
    </row>
    <row r="1156" spans="2:7">
      <c r="B1156" s="131" t="s">
        <v>194</v>
      </c>
      <c r="C1156" s="131"/>
      <c r="D1156" s="14"/>
      <c r="E1156" s="14"/>
      <c r="F1156" s="14"/>
      <c r="G1156" s="14"/>
    </row>
    <row r="1157" spans="2:7">
      <c r="B1157" s="19" t="s">
        <v>191</v>
      </c>
      <c r="C1157" s="28" t="s">
        <v>178</v>
      </c>
      <c r="D1157" s="18" t="s">
        <v>63</v>
      </c>
      <c r="E1157" s="18" t="s">
        <v>195</v>
      </c>
      <c r="F1157" s="15" t="s">
        <v>196</v>
      </c>
      <c r="G1157" s="15" t="s">
        <v>193</v>
      </c>
    </row>
    <row r="1158" spans="2:7">
      <c r="B1158" s="3"/>
      <c r="C1158" s="27"/>
      <c r="D1158" s="24"/>
      <c r="E1158" s="24">
        <v>0</v>
      </c>
      <c r="F1158" s="30">
        <f>IF(E1158=0,0,F1138)</f>
        <v>0</v>
      </c>
      <c r="G1158" s="24">
        <f t="shared" ref="G1158:G1160" si="90">IF(F1158=0,0,E1158/F1158)</f>
        <v>0</v>
      </c>
    </row>
    <row r="1159" spans="2:7">
      <c r="B1159" s="3"/>
      <c r="C1159" s="16"/>
      <c r="D1159" s="24"/>
      <c r="E1159" s="24">
        <v>0</v>
      </c>
      <c r="F1159" s="30">
        <f>IF(E1159=0,0,F1139)</f>
        <v>0</v>
      </c>
      <c r="G1159" s="24">
        <f t="shared" si="90"/>
        <v>0</v>
      </c>
    </row>
    <row r="1160" spans="2:7" ht="15.75" thickBot="1">
      <c r="B1160" s="3"/>
      <c r="C1160" s="16"/>
      <c r="D1160" s="24"/>
      <c r="E1160" s="24">
        <v>0</v>
      </c>
      <c r="F1160" s="30">
        <f>IF(E1160=0,0,F1140)</f>
        <v>0</v>
      </c>
      <c r="G1160" s="24">
        <f t="shared" si="90"/>
        <v>0</v>
      </c>
    </row>
    <row r="1161" spans="2:7" ht="15.75" thickBot="1">
      <c r="B1161" s="11"/>
      <c r="C1161" s="11"/>
      <c r="D1161" s="11"/>
      <c r="E1161" s="11"/>
      <c r="F1161" s="9" t="s">
        <v>189</v>
      </c>
      <c r="G1161" s="10">
        <f>G1158+G1159+G1160</f>
        <v>0</v>
      </c>
    </row>
    <row r="1162" spans="2:7" ht="15.75" thickBot="1">
      <c r="B1162" s="11"/>
      <c r="C1162" s="11"/>
      <c r="D1162" s="11"/>
      <c r="E1162" s="11"/>
      <c r="F1162" s="12"/>
      <c r="G1162" s="12"/>
    </row>
    <row r="1163" spans="2:7" ht="24" thickBot="1">
      <c r="B1163" s="11"/>
      <c r="C1163" s="11"/>
      <c r="D1163" s="11"/>
      <c r="E1163" s="120" t="s">
        <v>197</v>
      </c>
      <c r="F1163" s="121"/>
      <c r="G1163" s="58">
        <f>G1141+G1154+G1161</f>
        <v>0</v>
      </c>
    </row>
    <row r="1164" spans="2:7">
      <c r="B1164" s="11"/>
      <c r="C1164" s="11"/>
      <c r="D1164" s="11"/>
      <c r="E1164" s="117"/>
      <c r="F1164" s="117"/>
      <c r="G1164" s="117"/>
    </row>
    <row r="1165" spans="2:7">
      <c r="B1165" s="11"/>
      <c r="C1165" s="11"/>
      <c r="D1165" s="11"/>
      <c r="E1165" s="11"/>
      <c r="F1165" s="11"/>
      <c r="G1165" s="11"/>
    </row>
    <row r="1166" spans="2:7" ht="15.75" thickBot="1">
      <c r="B1166" s="11"/>
      <c r="C1166" s="11"/>
      <c r="D1166" s="11"/>
      <c r="E1166" s="11"/>
      <c r="F1166" s="11"/>
      <c r="G1166" s="11"/>
    </row>
    <row r="1167" spans="2:7">
      <c r="B1167" s="4" t="s">
        <v>61</v>
      </c>
      <c r="C1167" s="122" t="s">
        <v>178</v>
      </c>
      <c r="D1167" s="123"/>
      <c r="E1167" s="124"/>
      <c r="F1167" s="5" t="s">
        <v>63</v>
      </c>
      <c r="G1167" s="6" t="s">
        <v>179</v>
      </c>
    </row>
    <row r="1168" spans="2:7" ht="19.5" thickBot="1">
      <c r="B1168" s="8"/>
      <c r="C1168" s="125" t="s">
        <v>37</v>
      </c>
      <c r="D1168" s="126"/>
      <c r="E1168" s="127"/>
      <c r="F1168" s="25" t="s">
        <v>63</v>
      </c>
      <c r="G1168" s="7"/>
    </row>
    <row r="1169" spans="2:7">
      <c r="B1169" s="12"/>
      <c r="C1169" s="12"/>
      <c r="D1169" s="12"/>
      <c r="E1169" s="12"/>
      <c r="F1169" s="12"/>
      <c r="G1169" s="12"/>
    </row>
    <row r="1170" spans="2:7" ht="15" customHeight="1">
      <c r="B1170" s="11"/>
      <c r="C1170" s="11"/>
      <c r="D1170" s="128"/>
      <c r="E1170" s="118"/>
      <c r="F1170" s="118"/>
      <c r="G1170" s="118"/>
    </row>
    <row r="1171" spans="2:7" ht="15.75" thickBot="1">
      <c r="B1171" s="130" t="s">
        <v>181</v>
      </c>
      <c r="C1171" s="130"/>
      <c r="D1171" s="129"/>
      <c r="E1171" s="119"/>
      <c r="F1171" s="119"/>
      <c r="G1171" s="119"/>
    </row>
    <row r="1172" spans="2:7">
      <c r="B1172" s="19" t="s">
        <v>182</v>
      </c>
      <c r="C1172" s="26" t="s">
        <v>52</v>
      </c>
      <c r="D1172" s="18" t="s">
        <v>63</v>
      </c>
      <c r="E1172" s="18" t="s">
        <v>183</v>
      </c>
      <c r="F1172" s="18" t="s">
        <v>184</v>
      </c>
      <c r="G1172" s="18" t="s">
        <v>185</v>
      </c>
    </row>
    <row r="1173" spans="2:7">
      <c r="B1173" s="3"/>
      <c r="C1173" s="27" t="s">
        <v>57</v>
      </c>
      <c r="D1173" s="20" t="s">
        <v>186</v>
      </c>
      <c r="E1173" s="20">
        <f>VLOOKUP(C1173,mo,2,FALSE)</f>
        <v>0</v>
      </c>
      <c r="F1173" s="21">
        <v>4.5</v>
      </c>
      <c r="G1173" s="20">
        <f>IF(E1173=0,0,E1173/F1173)</f>
        <v>0</v>
      </c>
    </row>
    <row r="1174" spans="2:7">
      <c r="B1174" s="3"/>
      <c r="C1174" s="27" t="s">
        <v>201</v>
      </c>
      <c r="D1174" s="20" t="s">
        <v>187</v>
      </c>
      <c r="E1174" s="20" t="s">
        <v>188</v>
      </c>
      <c r="F1174" s="21">
        <v>10</v>
      </c>
      <c r="G1174" s="20">
        <f>G1173*F1174/100</f>
        <v>0</v>
      </c>
    </row>
    <row r="1175" spans="2:7" ht="15.75" thickBot="1">
      <c r="B1175" s="3"/>
      <c r="C1175" s="27"/>
      <c r="D1175" s="20"/>
      <c r="E1175" s="20"/>
      <c r="F1175" s="21"/>
      <c r="G1175" s="20"/>
    </row>
    <row r="1176" spans="2:7" ht="15.75" thickBot="1">
      <c r="B1176" s="13"/>
      <c r="C1176" s="13"/>
      <c r="D1176" s="13"/>
      <c r="E1176" s="13"/>
      <c r="F1176" s="9" t="s">
        <v>189</v>
      </c>
      <c r="G1176" s="59">
        <f>G1173+G1174+G1175</f>
        <v>0</v>
      </c>
    </row>
    <row r="1177" spans="2:7">
      <c r="B1177" s="11"/>
      <c r="C1177" s="11"/>
      <c r="D1177" s="11"/>
      <c r="E1177" s="11"/>
      <c r="F1177" s="12"/>
      <c r="G1177" s="12"/>
    </row>
    <row r="1178" spans="2:7">
      <c r="B1178" s="131" t="s">
        <v>190</v>
      </c>
      <c r="C1178" s="131"/>
      <c r="D1178" s="14"/>
      <c r="E1178" s="14"/>
      <c r="F1178" s="14"/>
      <c r="G1178" s="14"/>
    </row>
    <row r="1179" spans="2:7">
      <c r="B1179" s="17" t="s">
        <v>191</v>
      </c>
      <c r="C1179" s="28" t="s">
        <v>178</v>
      </c>
      <c r="D1179" s="15" t="s">
        <v>63</v>
      </c>
      <c r="E1179" s="15" t="s">
        <v>184</v>
      </c>
      <c r="F1179" s="15" t="s">
        <v>192</v>
      </c>
      <c r="G1179" s="15" t="s">
        <v>193</v>
      </c>
    </row>
    <row r="1180" spans="2:7">
      <c r="B1180" s="33"/>
      <c r="C1180" s="27" t="s">
        <v>102</v>
      </c>
      <c r="D1180" s="16" t="str">
        <f t="shared" ref="D1180:D1187" si="91">VLOOKUP(C1180,a,2,FALSE)</f>
        <v>UNIDAD</v>
      </c>
      <c r="E1180" s="21">
        <v>1.03</v>
      </c>
      <c r="F1180" s="60">
        <f t="shared" ref="F1180:F1187" si="92">VLOOKUP(C1180,a,3,FALSE)</f>
        <v>0</v>
      </c>
      <c r="G1180" s="23">
        <f t="shared" ref="G1180:G1183" si="93">E1180*F1180</f>
        <v>0</v>
      </c>
    </row>
    <row r="1181" spans="2:7">
      <c r="B1181" s="33"/>
      <c r="C1181" s="27" t="s">
        <v>148</v>
      </c>
      <c r="D1181" s="16" t="str">
        <f t="shared" si="91"/>
        <v>UNIDAD</v>
      </c>
      <c r="E1181" s="21">
        <v>1.03</v>
      </c>
      <c r="F1181" s="60">
        <f t="shared" si="92"/>
        <v>0</v>
      </c>
      <c r="G1181" s="23">
        <f t="shared" si="93"/>
        <v>0</v>
      </c>
    </row>
    <row r="1182" spans="2:7">
      <c r="B1182" s="33"/>
      <c r="C1182" s="27" t="s">
        <v>78</v>
      </c>
      <c r="D1182" s="16" t="str">
        <f t="shared" si="91"/>
        <v>UNIDAD</v>
      </c>
      <c r="E1182" s="21">
        <v>1.03</v>
      </c>
      <c r="F1182" s="60">
        <f t="shared" si="92"/>
        <v>0</v>
      </c>
      <c r="G1182" s="23">
        <f t="shared" si="93"/>
        <v>0</v>
      </c>
    </row>
    <row r="1183" spans="2:7">
      <c r="B1183" s="33"/>
      <c r="C1183" s="27" t="s">
        <v>139</v>
      </c>
      <c r="D1183" s="16" t="str">
        <f t="shared" si="91"/>
        <v>UNIDAD</v>
      </c>
      <c r="E1183" s="21">
        <v>17.510000000000002</v>
      </c>
      <c r="F1183" s="60">
        <f t="shared" si="92"/>
        <v>0</v>
      </c>
      <c r="G1183" s="23">
        <f t="shared" si="93"/>
        <v>0</v>
      </c>
    </row>
    <row r="1184" spans="2:7">
      <c r="B1184" s="16"/>
      <c r="C1184" s="27" t="s">
        <v>149</v>
      </c>
      <c r="D1184" s="16" t="str">
        <f t="shared" si="91"/>
        <v>UNIDAD</v>
      </c>
      <c r="E1184" s="21">
        <v>9.27</v>
      </c>
      <c r="F1184" s="60">
        <f t="shared" si="92"/>
        <v>0</v>
      </c>
      <c r="G1184" s="23">
        <f>E1184*F1184</f>
        <v>0</v>
      </c>
    </row>
    <row r="1185" spans="2:7">
      <c r="B1185" s="16"/>
      <c r="C1185" s="27" t="s">
        <v>68</v>
      </c>
      <c r="D1185" s="16" t="str">
        <f t="shared" si="91"/>
        <v>m</v>
      </c>
      <c r="E1185" s="21">
        <v>8.24</v>
      </c>
      <c r="F1185" s="60">
        <f t="shared" si="92"/>
        <v>0</v>
      </c>
      <c r="G1185" s="23">
        <f t="shared" ref="G1185:G1188" si="94">E1185*F1185</f>
        <v>0</v>
      </c>
    </row>
    <row r="1186" spans="2:7">
      <c r="B1186" s="16"/>
      <c r="C1186" s="27" t="s">
        <v>70</v>
      </c>
      <c r="D1186" s="16" t="str">
        <f t="shared" si="91"/>
        <v>m</v>
      </c>
      <c r="E1186" s="21">
        <v>2.06</v>
      </c>
      <c r="F1186" s="60">
        <f t="shared" si="92"/>
        <v>0</v>
      </c>
      <c r="G1186" s="23">
        <f t="shared" si="94"/>
        <v>0</v>
      </c>
    </row>
    <row r="1187" spans="2:7">
      <c r="B1187" s="16"/>
      <c r="C1187" s="27" t="s">
        <v>103</v>
      </c>
      <c r="D1187" s="16" t="str">
        <f t="shared" si="91"/>
        <v>UNIDAD</v>
      </c>
      <c r="E1187" s="21">
        <v>2.06</v>
      </c>
      <c r="F1187" s="60">
        <f t="shared" si="92"/>
        <v>0</v>
      </c>
      <c r="G1187" s="23">
        <f t="shared" si="94"/>
        <v>0</v>
      </c>
    </row>
    <row r="1188" spans="2:7" ht="15.75" thickBot="1">
      <c r="B1188" s="2"/>
      <c r="C1188" s="3"/>
      <c r="D1188" s="2"/>
      <c r="E1188" s="29"/>
      <c r="F1188" s="22">
        <v>0</v>
      </c>
      <c r="G1188" s="23">
        <f t="shared" si="94"/>
        <v>0</v>
      </c>
    </row>
    <row r="1189" spans="2:7" ht="15.75" thickBot="1">
      <c r="B1189" s="11"/>
      <c r="D1189" s="13"/>
      <c r="E1189" s="13"/>
      <c r="F1189" s="9" t="s">
        <v>189</v>
      </c>
      <c r="G1189" s="59">
        <f>SUM(G1180:G1187)</f>
        <v>0</v>
      </c>
    </row>
    <row r="1190" spans="2:7">
      <c r="B1190" s="11"/>
      <c r="C1190" s="11"/>
      <c r="D1190" s="11"/>
      <c r="E1190" s="11"/>
      <c r="F1190" s="12"/>
      <c r="G1190" s="12"/>
    </row>
    <row r="1191" spans="2:7">
      <c r="B1191" s="131" t="s">
        <v>194</v>
      </c>
      <c r="C1191" s="131"/>
      <c r="D1191" s="14"/>
      <c r="E1191" s="14"/>
      <c r="F1191" s="14"/>
      <c r="G1191" s="14"/>
    </row>
    <row r="1192" spans="2:7">
      <c r="B1192" s="19" t="s">
        <v>191</v>
      </c>
      <c r="C1192" s="28" t="s">
        <v>178</v>
      </c>
      <c r="D1192" s="18" t="s">
        <v>63</v>
      </c>
      <c r="E1192" s="18" t="s">
        <v>195</v>
      </c>
      <c r="F1192" s="15" t="s">
        <v>196</v>
      </c>
      <c r="G1192" s="15" t="s">
        <v>193</v>
      </c>
    </row>
    <row r="1193" spans="2:7">
      <c r="B1193" s="3"/>
      <c r="C1193" s="27"/>
      <c r="D1193" s="24"/>
      <c r="E1193" s="24">
        <v>0</v>
      </c>
      <c r="F1193" s="30">
        <f>IF(E1193=0,0,F1173)</f>
        <v>0</v>
      </c>
      <c r="G1193" s="24">
        <f t="shared" ref="G1193:G1195" si="95">IF(F1193=0,0,E1193/F1193)</f>
        <v>0</v>
      </c>
    </row>
    <row r="1194" spans="2:7">
      <c r="B1194" s="3"/>
      <c r="C1194" s="16"/>
      <c r="D1194" s="24"/>
      <c r="E1194" s="24">
        <v>0</v>
      </c>
      <c r="F1194" s="30">
        <f>IF(E1194=0,0,F1174)</f>
        <v>0</v>
      </c>
      <c r="G1194" s="24">
        <f t="shared" si="95"/>
        <v>0</v>
      </c>
    </row>
    <row r="1195" spans="2:7" ht="15.75" thickBot="1">
      <c r="B1195" s="3"/>
      <c r="C1195" s="16"/>
      <c r="D1195" s="24"/>
      <c r="E1195" s="24">
        <v>0</v>
      </c>
      <c r="F1195" s="30">
        <f>IF(E1195=0,0,F1175)</f>
        <v>0</v>
      </c>
      <c r="G1195" s="24">
        <f t="shared" si="95"/>
        <v>0</v>
      </c>
    </row>
    <row r="1196" spans="2:7" ht="15.75" thickBot="1">
      <c r="B1196" s="11"/>
      <c r="C1196" s="11"/>
      <c r="D1196" s="11"/>
      <c r="E1196" s="11"/>
      <c r="F1196" s="9" t="s">
        <v>189</v>
      </c>
      <c r="G1196" s="10">
        <f>G1193+G1194+G1195</f>
        <v>0</v>
      </c>
    </row>
    <row r="1197" spans="2:7" ht="15.75" thickBot="1">
      <c r="B1197" s="11"/>
      <c r="C1197" s="11"/>
      <c r="D1197" s="11"/>
      <c r="E1197" s="11"/>
      <c r="F1197" s="12"/>
      <c r="G1197" s="12"/>
    </row>
    <row r="1198" spans="2:7" ht="24" thickBot="1">
      <c r="B1198" s="11"/>
      <c r="C1198" s="11"/>
      <c r="D1198" s="11"/>
      <c r="E1198" s="120" t="s">
        <v>197</v>
      </c>
      <c r="F1198" s="121"/>
      <c r="G1198" s="58">
        <f>G1176+G1189+G1196</f>
        <v>0</v>
      </c>
    </row>
    <row r="1199" spans="2:7">
      <c r="B1199" s="11"/>
      <c r="C1199" s="11"/>
      <c r="D1199" s="11"/>
      <c r="E1199" s="117"/>
      <c r="F1199" s="117"/>
      <c r="G1199" s="117"/>
    </row>
    <row r="1200" spans="2:7">
      <c r="B1200" s="11"/>
      <c r="C1200" s="11"/>
      <c r="D1200" s="11"/>
      <c r="E1200" s="11"/>
      <c r="F1200" s="11"/>
      <c r="G1200" s="11"/>
    </row>
    <row r="1201" spans="2:7" ht="15.75" thickBot="1">
      <c r="B1201" s="11"/>
      <c r="C1201" s="11"/>
      <c r="D1201" s="11"/>
      <c r="E1201" s="11"/>
      <c r="F1201" s="11"/>
      <c r="G1201" s="11"/>
    </row>
    <row r="1202" spans="2:7">
      <c r="B1202" s="4" t="s">
        <v>61</v>
      </c>
      <c r="C1202" s="122" t="s">
        <v>178</v>
      </c>
      <c r="D1202" s="123"/>
      <c r="E1202" s="124"/>
      <c r="F1202" s="5" t="s">
        <v>63</v>
      </c>
      <c r="G1202" s="6" t="s">
        <v>179</v>
      </c>
    </row>
    <row r="1203" spans="2:7" ht="19.5" thickBot="1">
      <c r="B1203" s="8"/>
      <c r="C1203" s="125" t="s">
        <v>38</v>
      </c>
      <c r="D1203" s="126"/>
      <c r="E1203" s="127"/>
      <c r="F1203" s="25" t="s">
        <v>63</v>
      </c>
      <c r="G1203" s="7"/>
    </row>
    <row r="1204" spans="2:7">
      <c r="B1204" s="12"/>
      <c r="C1204" s="12"/>
      <c r="D1204" s="12"/>
      <c r="E1204" s="12"/>
      <c r="F1204" s="12"/>
      <c r="G1204" s="12"/>
    </row>
    <row r="1205" spans="2:7" ht="15" customHeight="1">
      <c r="B1205" s="11"/>
      <c r="C1205" s="11"/>
      <c r="D1205" s="128"/>
      <c r="E1205" s="118"/>
      <c r="F1205" s="118"/>
      <c r="G1205" s="118"/>
    </row>
    <row r="1206" spans="2:7" ht="15.75" thickBot="1">
      <c r="B1206" s="130" t="s">
        <v>181</v>
      </c>
      <c r="C1206" s="130"/>
      <c r="D1206" s="134"/>
      <c r="E1206" s="119"/>
      <c r="F1206" s="119"/>
      <c r="G1206" s="119"/>
    </row>
    <row r="1207" spans="2:7">
      <c r="B1207" s="19" t="s">
        <v>182</v>
      </c>
      <c r="C1207" s="26" t="s">
        <v>52</v>
      </c>
      <c r="D1207" s="18" t="s">
        <v>63</v>
      </c>
      <c r="E1207" s="18" t="s">
        <v>183</v>
      </c>
      <c r="F1207" s="18" t="s">
        <v>184</v>
      </c>
      <c r="G1207" s="18" t="s">
        <v>185</v>
      </c>
    </row>
    <row r="1208" spans="2:7">
      <c r="B1208" s="3"/>
      <c r="C1208" s="27" t="s">
        <v>57</v>
      </c>
      <c r="D1208" s="20" t="s">
        <v>186</v>
      </c>
      <c r="E1208" s="20">
        <f>VLOOKUP(C1208,mo,2,FALSE)</f>
        <v>0</v>
      </c>
      <c r="F1208" s="21">
        <v>5</v>
      </c>
      <c r="G1208" s="20">
        <f>IF(E1208=0,0,E1208/F1208)</f>
        <v>0</v>
      </c>
    </row>
    <row r="1209" spans="2:7">
      <c r="B1209" s="3"/>
      <c r="C1209" s="27" t="s">
        <v>201</v>
      </c>
      <c r="D1209" s="20" t="s">
        <v>187</v>
      </c>
      <c r="E1209" s="20" t="s">
        <v>188</v>
      </c>
      <c r="F1209" s="21">
        <v>10</v>
      </c>
      <c r="G1209" s="20">
        <f>G1208*F1209/100</f>
        <v>0</v>
      </c>
    </row>
    <row r="1210" spans="2:7" ht="15.75" thickBot="1">
      <c r="B1210" s="3"/>
      <c r="C1210" s="27"/>
      <c r="D1210" s="20"/>
      <c r="E1210" s="20"/>
      <c r="F1210" s="21"/>
      <c r="G1210" s="20"/>
    </row>
    <row r="1211" spans="2:7" ht="15.75" thickBot="1">
      <c r="B1211" s="13"/>
      <c r="C1211" s="13"/>
      <c r="D1211" s="13"/>
      <c r="E1211" s="13"/>
      <c r="F1211" s="9" t="s">
        <v>189</v>
      </c>
      <c r="G1211" s="59">
        <f>G1208+G1209+G1210</f>
        <v>0</v>
      </c>
    </row>
    <row r="1212" spans="2:7">
      <c r="B1212" s="11"/>
      <c r="C1212" s="11"/>
      <c r="D1212" s="11"/>
      <c r="E1212" s="11"/>
      <c r="F1212" s="12"/>
      <c r="G1212" s="12"/>
    </row>
    <row r="1213" spans="2:7">
      <c r="B1213" s="131" t="s">
        <v>190</v>
      </c>
      <c r="C1213" s="131"/>
      <c r="D1213" s="14"/>
      <c r="E1213" s="14"/>
      <c r="F1213" s="14"/>
      <c r="G1213" s="14"/>
    </row>
    <row r="1214" spans="2:7">
      <c r="B1214" s="17" t="s">
        <v>191</v>
      </c>
      <c r="C1214" s="28" t="s">
        <v>178</v>
      </c>
      <c r="D1214" s="15" t="s">
        <v>63</v>
      </c>
      <c r="E1214" s="15" t="s">
        <v>184</v>
      </c>
      <c r="F1214" s="15" t="s">
        <v>192</v>
      </c>
      <c r="G1214" s="15" t="s">
        <v>193</v>
      </c>
    </row>
    <row r="1215" spans="2:7">
      <c r="B1215" s="16"/>
      <c r="C1215" s="27" t="s">
        <v>102</v>
      </c>
      <c r="D1215" s="16" t="str">
        <f t="shared" ref="D1215:D1224" si="96">VLOOKUP(C1215,a,2,FALSE)</f>
        <v>UNIDAD</v>
      </c>
      <c r="E1215" s="21">
        <v>2.06</v>
      </c>
      <c r="F1215" s="60">
        <f t="shared" ref="F1215:F1224" si="97">VLOOKUP(C1215,a,3,FALSE)</f>
        <v>0</v>
      </c>
      <c r="G1215" s="23">
        <f>E1215*F1215</f>
        <v>0</v>
      </c>
    </row>
    <row r="1216" spans="2:7">
      <c r="B1216" s="16"/>
      <c r="C1216" s="27" t="s">
        <v>148</v>
      </c>
      <c r="D1216" s="16" t="str">
        <f t="shared" si="96"/>
        <v>UNIDAD</v>
      </c>
      <c r="E1216" s="21">
        <v>4.12</v>
      </c>
      <c r="F1216" s="60">
        <f t="shared" si="97"/>
        <v>0</v>
      </c>
      <c r="G1216" s="23">
        <f t="shared" ref="G1216:G1224" si="98">E1216*F1216</f>
        <v>0</v>
      </c>
    </row>
    <row r="1217" spans="2:7">
      <c r="B1217" s="16"/>
      <c r="C1217" s="27" t="s">
        <v>78</v>
      </c>
      <c r="D1217" s="16" t="str">
        <f t="shared" si="96"/>
        <v>UNIDAD</v>
      </c>
      <c r="E1217" s="21">
        <v>1.03</v>
      </c>
      <c r="F1217" s="60">
        <f t="shared" si="97"/>
        <v>0</v>
      </c>
      <c r="G1217" s="23">
        <f t="shared" si="98"/>
        <v>0</v>
      </c>
    </row>
    <row r="1218" spans="2:7">
      <c r="B1218" s="16"/>
      <c r="C1218" s="27" t="s">
        <v>79</v>
      </c>
      <c r="D1218" s="16" t="str">
        <f t="shared" si="96"/>
        <v>UNIDAD</v>
      </c>
      <c r="E1218" s="21">
        <v>1.03</v>
      </c>
      <c r="F1218" s="60">
        <f t="shared" si="97"/>
        <v>0</v>
      </c>
      <c r="G1218" s="23">
        <f t="shared" si="98"/>
        <v>0</v>
      </c>
    </row>
    <row r="1219" spans="2:7">
      <c r="B1219" s="16"/>
      <c r="C1219" s="27" t="s">
        <v>134</v>
      </c>
      <c r="D1219" s="16" t="str">
        <f t="shared" si="96"/>
        <v>UNIDAD</v>
      </c>
      <c r="E1219" s="21">
        <v>1.03</v>
      </c>
      <c r="F1219" s="60">
        <f t="shared" si="97"/>
        <v>0</v>
      </c>
      <c r="G1219" s="23">
        <f t="shared" si="98"/>
        <v>0</v>
      </c>
    </row>
    <row r="1220" spans="2:7">
      <c r="B1220" s="16"/>
      <c r="C1220" s="27" t="s">
        <v>68</v>
      </c>
      <c r="D1220" s="16" t="str">
        <f t="shared" si="96"/>
        <v>m</v>
      </c>
      <c r="E1220" s="21">
        <v>15.45</v>
      </c>
      <c r="F1220" s="60">
        <f t="shared" si="97"/>
        <v>0</v>
      </c>
      <c r="G1220" s="23">
        <f t="shared" si="98"/>
        <v>0</v>
      </c>
    </row>
    <row r="1221" spans="2:7">
      <c r="B1221" s="16"/>
      <c r="C1221" s="27" t="s">
        <v>70</v>
      </c>
      <c r="D1221" s="16" t="str">
        <f t="shared" si="96"/>
        <v>m</v>
      </c>
      <c r="E1221" s="21">
        <v>8.24</v>
      </c>
      <c r="F1221" s="60">
        <f t="shared" si="97"/>
        <v>0</v>
      </c>
      <c r="G1221" s="23">
        <f t="shared" si="98"/>
        <v>0</v>
      </c>
    </row>
    <row r="1222" spans="2:7">
      <c r="B1222" s="16"/>
      <c r="C1222" s="27" t="s">
        <v>110</v>
      </c>
      <c r="D1222" s="16" t="str">
        <f t="shared" si="96"/>
        <v>UNIDAD</v>
      </c>
      <c r="E1222" s="21">
        <v>0.7</v>
      </c>
      <c r="F1222" s="60">
        <f t="shared" si="97"/>
        <v>0</v>
      </c>
      <c r="G1222" s="23">
        <f t="shared" si="98"/>
        <v>0</v>
      </c>
    </row>
    <row r="1223" spans="2:7">
      <c r="B1223" s="16"/>
      <c r="C1223" s="27" t="s">
        <v>103</v>
      </c>
      <c r="D1223" s="16" t="str">
        <f t="shared" si="96"/>
        <v>UNIDAD</v>
      </c>
      <c r="E1223" s="21">
        <v>7.21</v>
      </c>
      <c r="F1223" s="60">
        <f t="shared" si="97"/>
        <v>0</v>
      </c>
      <c r="G1223" s="23">
        <f t="shared" si="98"/>
        <v>0</v>
      </c>
    </row>
    <row r="1224" spans="2:7">
      <c r="B1224" s="16"/>
      <c r="C1224" s="27" t="s">
        <v>91</v>
      </c>
      <c r="D1224" s="16" t="str">
        <f t="shared" si="96"/>
        <v>Rollo</v>
      </c>
      <c r="E1224" s="21">
        <v>1.4999999999999999E-2</v>
      </c>
      <c r="F1224" s="60">
        <f t="shared" si="97"/>
        <v>0</v>
      </c>
      <c r="G1224" s="23">
        <f t="shared" si="98"/>
        <v>0</v>
      </c>
    </row>
    <row r="1225" spans="2:7" ht="15.75" thickBot="1">
      <c r="B1225" s="2"/>
      <c r="C1225" s="34"/>
      <c r="D1225" s="2"/>
      <c r="E1225" s="29"/>
      <c r="F1225" s="22"/>
      <c r="G1225" s="23"/>
    </row>
    <row r="1226" spans="2:7" ht="15.75" thickBot="1">
      <c r="B1226" s="13"/>
      <c r="C1226" s="13"/>
      <c r="D1226" s="13"/>
      <c r="E1226" s="13"/>
      <c r="F1226" s="9" t="s">
        <v>189</v>
      </c>
      <c r="G1226" s="59">
        <f>SUM(G1215:G1224)</f>
        <v>0</v>
      </c>
    </row>
    <row r="1227" spans="2:7">
      <c r="B1227" s="11"/>
      <c r="C1227" s="11"/>
      <c r="D1227" s="11"/>
      <c r="E1227" s="11"/>
      <c r="F1227" s="12"/>
      <c r="G1227" s="12"/>
    </row>
    <row r="1228" spans="2:7">
      <c r="B1228" s="131" t="s">
        <v>194</v>
      </c>
      <c r="C1228" s="131"/>
      <c r="D1228" s="14"/>
      <c r="E1228" s="14"/>
      <c r="F1228" s="14"/>
      <c r="G1228" s="14"/>
    </row>
    <row r="1229" spans="2:7">
      <c r="B1229" s="19" t="s">
        <v>191</v>
      </c>
      <c r="C1229" s="28" t="s">
        <v>178</v>
      </c>
      <c r="D1229" s="18" t="s">
        <v>63</v>
      </c>
      <c r="E1229" s="18" t="s">
        <v>195</v>
      </c>
      <c r="F1229" s="15" t="s">
        <v>196</v>
      </c>
      <c r="G1229" s="15" t="s">
        <v>193</v>
      </c>
    </row>
    <row r="1230" spans="2:7">
      <c r="B1230" s="3"/>
      <c r="C1230" s="16"/>
      <c r="D1230" s="24"/>
      <c r="E1230" s="24">
        <v>0</v>
      </c>
      <c r="F1230" s="30">
        <f>IF(E1230=0,0,F1208)</f>
        <v>0</v>
      </c>
      <c r="G1230" s="24">
        <f>IF(F1230=0,0,E1230/F1230)</f>
        <v>0</v>
      </c>
    </row>
    <row r="1231" spans="2:7">
      <c r="B1231" s="3"/>
      <c r="C1231" s="16"/>
      <c r="D1231" s="24"/>
      <c r="E1231" s="24">
        <v>0</v>
      </c>
      <c r="F1231" s="30">
        <v>0</v>
      </c>
      <c r="G1231" s="24">
        <f t="shared" ref="G1231:G1232" si="99">IF(F1231=0,0,E1231/F1231)</f>
        <v>0</v>
      </c>
    </row>
    <row r="1232" spans="2:7" ht="15.75" thickBot="1">
      <c r="B1232" s="3"/>
      <c r="C1232" s="16"/>
      <c r="D1232" s="24"/>
      <c r="E1232" s="24">
        <v>0</v>
      </c>
      <c r="F1232" s="30">
        <f>IF(E1232=0,0,F1210)</f>
        <v>0</v>
      </c>
      <c r="G1232" s="24">
        <f t="shared" si="99"/>
        <v>0</v>
      </c>
    </row>
    <row r="1233" spans="2:7" ht="15.75" thickBot="1">
      <c r="B1233" s="11"/>
      <c r="C1233" s="11"/>
      <c r="D1233" s="11"/>
      <c r="E1233" s="11"/>
      <c r="F1233" s="9" t="s">
        <v>189</v>
      </c>
      <c r="G1233" s="10">
        <f>G1230+G1231+G1232</f>
        <v>0</v>
      </c>
    </row>
    <row r="1234" spans="2:7" ht="15.75" thickBot="1">
      <c r="B1234" s="11"/>
      <c r="C1234" s="11"/>
      <c r="D1234" s="11"/>
      <c r="E1234" s="11"/>
      <c r="F1234" s="12"/>
      <c r="G1234" s="12"/>
    </row>
    <row r="1235" spans="2:7" ht="24" thickBot="1">
      <c r="B1235" s="11"/>
      <c r="C1235" s="11"/>
      <c r="D1235" s="11"/>
      <c r="E1235" s="120" t="s">
        <v>197</v>
      </c>
      <c r="F1235" s="121"/>
      <c r="G1235" s="58">
        <f>G1211+G1226+G1233</f>
        <v>0</v>
      </c>
    </row>
    <row r="1236" spans="2:7">
      <c r="B1236" s="11"/>
      <c r="C1236" s="11"/>
      <c r="D1236" s="11"/>
      <c r="E1236" s="117"/>
      <c r="F1236" s="117"/>
      <c r="G1236" s="117"/>
    </row>
    <row r="1237" spans="2:7">
      <c r="B1237" s="11"/>
      <c r="C1237" s="11"/>
      <c r="D1237" s="11"/>
      <c r="E1237" s="11"/>
      <c r="F1237" s="11"/>
      <c r="G1237" s="11"/>
    </row>
    <row r="1238" spans="2:7" ht="15.75" thickBot="1">
      <c r="B1238" s="11"/>
      <c r="C1238" s="11"/>
      <c r="D1238" s="11"/>
      <c r="E1238" s="11"/>
      <c r="F1238" s="11"/>
      <c r="G1238" s="11"/>
    </row>
    <row r="1239" spans="2:7">
      <c r="B1239" s="4" t="s">
        <v>61</v>
      </c>
      <c r="C1239" s="122" t="s">
        <v>178</v>
      </c>
      <c r="D1239" s="123"/>
      <c r="E1239" s="124"/>
      <c r="F1239" s="5" t="s">
        <v>63</v>
      </c>
      <c r="G1239" s="6" t="s">
        <v>179</v>
      </c>
    </row>
    <row r="1240" spans="2:7" ht="19.5" thickBot="1">
      <c r="B1240" s="8"/>
      <c r="C1240" s="125" t="s">
        <v>39</v>
      </c>
      <c r="D1240" s="126"/>
      <c r="E1240" s="127"/>
      <c r="F1240" s="25" t="s">
        <v>63</v>
      </c>
      <c r="G1240" s="7"/>
    </row>
    <row r="1241" spans="2:7">
      <c r="B1241" s="12"/>
      <c r="C1241" s="12"/>
      <c r="D1241" s="12"/>
      <c r="E1241" s="12"/>
      <c r="F1241" s="12"/>
      <c r="G1241" s="12"/>
    </row>
    <row r="1242" spans="2:7" ht="15" customHeight="1">
      <c r="B1242" s="11"/>
      <c r="C1242" s="11"/>
      <c r="D1242" s="128"/>
      <c r="E1242" s="118"/>
      <c r="F1242" s="118"/>
      <c r="G1242" s="118"/>
    </row>
    <row r="1243" spans="2:7" ht="15.75" thickBot="1">
      <c r="B1243" s="130" t="s">
        <v>181</v>
      </c>
      <c r="C1243" s="130"/>
      <c r="D1243" s="129"/>
      <c r="E1243" s="119"/>
      <c r="F1243" s="119"/>
      <c r="G1243" s="119"/>
    </row>
    <row r="1244" spans="2:7">
      <c r="B1244" s="19" t="s">
        <v>182</v>
      </c>
      <c r="C1244" s="26" t="s">
        <v>52</v>
      </c>
      <c r="D1244" s="18" t="s">
        <v>63</v>
      </c>
      <c r="E1244" s="18" t="s">
        <v>183</v>
      </c>
      <c r="F1244" s="18" t="s">
        <v>184</v>
      </c>
      <c r="G1244" s="18" t="s">
        <v>185</v>
      </c>
    </row>
    <row r="1245" spans="2:7">
      <c r="B1245" s="35"/>
      <c r="C1245" s="27" t="s">
        <v>57</v>
      </c>
      <c r="D1245" s="36" t="s">
        <v>186</v>
      </c>
      <c r="E1245" s="20">
        <f>VLOOKUP(C1245,mo,2,FALSE)</f>
        <v>0</v>
      </c>
      <c r="F1245" s="38">
        <v>10</v>
      </c>
      <c r="G1245" s="20">
        <f>IF(E1245=0,0,E1245/F1245)</f>
        <v>0</v>
      </c>
    </row>
    <row r="1246" spans="2:7">
      <c r="B1246" s="3"/>
      <c r="C1246" s="27" t="s">
        <v>57</v>
      </c>
      <c r="D1246" s="20" t="s">
        <v>186</v>
      </c>
      <c r="E1246" s="20">
        <v>0</v>
      </c>
      <c r="F1246" s="21">
        <v>2</v>
      </c>
      <c r="G1246" s="20">
        <f>IF(E1246=0,0,E1246/F1246)</f>
        <v>0</v>
      </c>
    </row>
    <row r="1247" spans="2:7">
      <c r="B1247" s="3"/>
      <c r="C1247" s="27" t="s">
        <v>201</v>
      </c>
      <c r="D1247" s="20" t="s">
        <v>187</v>
      </c>
      <c r="E1247" s="20" t="s">
        <v>188</v>
      </c>
      <c r="F1247" s="21">
        <v>5</v>
      </c>
      <c r="G1247" s="20">
        <f>G1246*F1247/100</f>
        <v>0</v>
      </c>
    </row>
    <row r="1248" spans="2:7" ht="15.75" thickBot="1">
      <c r="B1248" s="3"/>
      <c r="C1248" s="27"/>
      <c r="D1248" s="20"/>
      <c r="E1248" s="20"/>
      <c r="F1248" s="21"/>
      <c r="G1248" s="20"/>
    </row>
    <row r="1249" spans="2:7" ht="15.75" thickBot="1">
      <c r="B1249" s="13"/>
      <c r="C1249" s="13"/>
      <c r="D1249" s="13"/>
      <c r="E1249" s="13"/>
      <c r="F1249" s="9" t="s">
        <v>189</v>
      </c>
      <c r="G1249" s="59">
        <f>G1246+G1247+G1245</f>
        <v>0</v>
      </c>
    </row>
    <row r="1250" spans="2:7">
      <c r="B1250" s="11"/>
      <c r="C1250" s="11"/>
      <c r="D1250" s="11"/>
      <c r="E1250" s="11"/>
      <c r="F1250" s="12"/>
      <c r="G1250" s="12"/>
    </row>
    <row r="1251" spans="2:7">
      <c r="B1251" s="131" t="s">
        <v>190</v>
      </c>
      <c r="C1251" s="131"/>
      <c r="D1251" s="14"/>
      <c r="E1251" s="14"/>
      <c r="F1251" s="14"/>
      <c r="G1251" s="14"/>
    </row>
    <row r="1252" spans="2:7">
      <c r="B1252" s="17" t="s">
        <v>191</v>
      </c>
      <c r="C1252" s="28" t="s">
        <v>178</v>
      </c>
      <c r="D1252" s="15" t="s">
        <v>63</v>
      </c>
      <c r="E1252" s="15" t="s">
        <v>184</v>
      </c>
      <c r="F1252" s="15" t="s">
        <v>192</v>
      </c>
      <c r="G1252" s="15" t="s">
        <v>193</v>
      </c>
    </row>
    <row r="1253" spans="2:7">
      <c r="B1253" s="33"/>
      <c r="C1253" s="27" t="s">
        <v>81</v>
      </c>
      <c r="D1253" s="16" t="str">
        <f>VLOOKUP(C1253,a,2,FALSE)</f>
        <v>UNIDAD</v>
      </c>
      <c r="E1253" s="21">
        <v>1</v>
      </c>
      <c r="F1253" s="60">
        <f>VLOOKUP(C1253,a,3,FALSE)</f>
        <v>0</v>
      </c>
      <c r="G1253" s="23">
        <f t="shared" ref="G1253:G1255" si="100">E1253*F1253</f>
        <v>0</v>
      </c>
    </row>
    <row r="1254" spans="2:7">
      <c r="B1254" s="33"/>
      <c r="C1254" s="27" t="s">
        <v>101</v>
      </c>
      <c r="D1254" s="16" t="str">
        <f>VLOOKUP(C1254,a,2,FALSE)</f>
        <v>UNIDAD</v>
      </c>
      <c r="E1254" s="21">
        <v>1</v>
      </c>
      <c r="F1254" s="60">
        <f>VLOOKUP(C1254,a,3,FALSE)</f>
        <v>0</v>
      </c>
      <c r="G1254" s="23">
        <f t="shared" si="100"/>
        <v>0</v>
      </c>
    </row>
    <row r="1255" spans="2:7" ht="15.75" thickBot="1">
      <c r="B1255" s="33"/>
      <c r="C1255" s="34"/>
      <c r="D1255" s="2"/>
      <c r="E1255" s="21"/>
      <c r="F1255" s="22">
        <v>0</v>
      </c>
      <c r="G1255" s="23">
        <f t="shared" si="100"/>
        <v>0</v>
      </c>
    </row>
    <row r="1256" spans="2:7" ht="15.75" thickBot="1">
      <c r="B1256" s="11"/>
      <c r="D1256" s="13"/>
      <c r="E1256" s="13"/>
      <c r="F1256" s="9" t="s">
        <v>189</v>
      </c>
      <c r="G1256" s="59">
        <f>+G1253+G1254</f>
        <v>0</v>
      </c>
    </row>
    <row r="1257" spans="2:7">
      <c r="B1257" s="11"/>
      <c r="C1257" s="11"/>
      <c r="D1257" s="11"/>
      <c r="E1257" s="11"/>
      <c r="F1257" s="12"/>
      <c r="G1257" s="12"/>
    </row>
    <row r="1258" spans="2:7">
      <c r="B1258" s="131" t="s">
        <v>194</v>
      </c>
      <c r="C1258" s="131"/>
      <c r="D1258" s="14"/>
      <c r="E1258" s="14"/>
      <c r="F1258" s="14"/>
      <c r="G1258" s="14"/>
    </row>
    <row r="1259" spans="2:7">
      <c r="B1259" s="19" t="s">
        <v>191</v>
      </c>
      <c r="C1259" s="28" t="s">
        <v>178</v>
      </c>
      <c r="D1259" s="18" t="s">
        <v>63</v>
      </c>
      <c r="E1259" s="18" t="s">
        <v>195</v>
      </c>
      <c r="F1259" s="15" t="s">
        <v>196</v>
      </c>
      <c r="G1259" s="15" t="s">
        <v>193</v>
      </c>
    </row>
    <row r="1260" spans="2:7">
      <c r="B1260" s="3"/>
      <c r="C1260" s="27"/>
      <c r="D1260" s="24"/>
      <c r="E1260" s="24">
        <v>0</v>
      </c>
      <c r="F1260" s="30">
        <f>IF(E1260=0,0,F1246)</f>
        <v>0</v>
      </c>
      <c r="G1260" s="24">
        <f t="shared" ref="G1260:G1262" si="101">IF(F1260=0,0,E1260/F1260)</f>
        <v>0</v>
      </c>
    </row>
    <row r="1261" spans="2:7">
      <c r="B1261" s="3"/>
      <c r="C1261" s="16"/>
      <c r="D1261" s="24"/>
      <c r="E1261" s="24">
        <v>0</v>
      </c>
      <c r="F1261" s="30">
        <f>IF(E1261=0,0,F1247)</f>
        <v>0</v>
      </c>
      <c r="G1261" s="24">
        <f t="shared" si="101"/>
        <v>0</v>
      </c>
    </row>
    <row r="1262" spans="2:7" ht="15.75" thickBot="1">
      <c r="B1262" s="3"/>
      <c r="C1262" s="16"/>
      <c r="D1262" s="24"/>
      <c r="E1262" s="24">
        <v>0</v>
      </c>
      <c r="F1262" s="30">
        <f>IF(E1262=0,0,F1248)</f>
        <v>0</v>
      </c>
      <c r="G1262" s="24">
        <f t="shared" si="101"/>
        <v>0</v>
      </c>
    </row>
    <row r="1263" spans="2:7" ht="15.75" thickBot="1">
      <c r="B1263" s="11"/>
      <c r="C1263" s="11"/>
      <c r="D1263" s="11"/>
      <c r="E1263" s="11"/>
      <c r="F1263" s="9" t="s">
        <v>189</v>
      </c>
      <c r="G1263" s="10">
        <f>G1260+G1261+G1262</f>
        <v>0</v>
      </c>
    </row>
    <row r="1264" spans="2:7" ht="15.75" thickBot="1">
      <c r="B1264" s="11"/>
      <c r="C1264" s="11"/>
      <c r="D1264" s="11"/>
      <c r="E1264" s="11"/>
      <c r="F1264" s="12"/>
      <c r="G1264" s="12"/>
    </row>
    <row r="1265" spans="2:7" ht="24" thickBot="1">
      <c r="B1265" s="11"/>
      <c r="C1265" s="11"/>
      <c r="D1265" s="11"/>
      <c r="E1265" s="120" t="s">
        <v>197</v>
      </c>
      <c r="F1265" s="121"/>
      <c r="G1265" s="58">
        <f>G1249+G1256+G1263</f>
        <v>0</v>
      </c>
    </row>
    <row r="1266" spans="2:7">
      <c r="B1266" s="11"/>
      <c r="C1266" s="11"/>
      <c r="D1266" s="11"/>
      <c r="E1266" s="117"/>
      <c r="F1266" s="117"/>
      <c r="G1266" s="117"/>
    </row>
    <row r="1267" spans="2:7">
      <c r="B1267" s="11"/>
      <c r="C1267" s="11"/>
      <c r="D1267" s="11"/>
      <c r="E1267" s="11"/>
      <c r="F1267" s="11"/>
      <c r="G1267" s="11"/>
    </row>
    <row r="1268" spans="2:7" ht="15.75" thickBot="1">
      <c r="B1268" s="11"/>
      <c r="C1268" s="11"/>
      <c r="D1268" s="11"/>
      <c r="E1268" s="11"/>
      <c r="F1268" s="11"/>
      <c r="G1268" s="11"/>
    </row>
    <row r="1269" spans="2:7">
      <c r="B1269" s="4" t="s">
        <v>61</v>
      </c>
      <c r="C1269" s="122" t="s">
        <v>178</v>
      </c>
      <c r="D1269" s="123"/>
      <c r="E1269" s="124"/>
      <c r="F1269" s="5" t="s">
        <v>63</v>
      </c>
      <c r="G1269" s="6" t="s">
        <v>179</v>
      </c>
    </row>
    <row r="1270" spans="2:7" ht="19.5" thickBot="1">
      <c r="B1270" s="8"/>
      <c r="C1270" s="125" t="s">
        <v>40</v>
      </c>
      <c r="D1270" s="126"/>
      <c r="E1270" s="127"/>
      <c r="F1270" s="25" t="s">
        <v>63</v>
      </c>
      <c r="G1270" s="7"/>
    </row>
    <row r="1271" spans="2:7">
      <c r="B1271" s="12"/>
      <c r="C1271" s="12"/>
      <c r="D1271" s="12"/>
      <c r="E1271" s="12"/>
      <c r="F1271" s="12"/>
      <c r="G1271" s="12"/>
    </row>
    <row r="1272" spans="2:7" ht="15" customHeight="1">
      <c r="B1272" s="11"/>
      <c r="C1272" s="11"/>
      <c r="D1272" s="128"/>
      <c r="E1272" s="118"/>
      <c r="F1272" s="118"/>
      <c r="G1272" s="118"/>
    </row>
    <row r="1273" spans="2:7" ht="15.75" thickBot="1">
      <c r="B1273" s="130" t="s">
        <v>181</v>
      </c>
      <c r="C1273" s="130"/>
      <c r="D1273" s="129"/>
      <c r="E1273" s="119"/>
      <c r="F1273" s="119"/>
      <c r="G1273" s="119"/>
    </row>
    <row r="1274" spans="2:7">
      <c r="B1274" s="19" t="s">
        <v>182</v>
      </c>
      <c r="C1274" s="26" t="s">
        <v>52</v>
      </c>
      <c r="D1274" s="18" t="s">
        <v>63</v>
      </c>
      <c r="E1274" s="18" t="s">
        <v>183</v>
      </c>
      <c r="F1274" s="18" t="s">
        <v>184</v>
      </c>
      <c r="G1274" s="18" t="s">
        <v>185</v>
      </c>
    </row>
    <row r="1275" spans="2:7">
      <c r="B1275" s="3"/>
      <c r="C1275" s="27" t="s">
        <v>57</v>
      </c>
      <c r="D1275" s="20" t="s">
        <v>186</v>
      </c>
      <c r="E1275" s="20">
        <f>VLOOKUP(C1275,mo,2,FALSE)</f>
        <v>0</v>
      </c>
      <c r="F1275" s="21">
        <v>2.4</v>
      </c>
      <c r="G1275" s="20">
        <f>IF(E1275=0,0,E1275/F1275)</f>
        <v>0</v>
      </c>
    </row>
    <row r="1276" spans="2:7">
      <c r="B1276" s="3"/>
      <c r="C1276" s="27" t="s">
        <v>201</v>
      </c>
      <c r="D1276" s="20" t="s">
        <v>187</v>
      </c>
      <c r="E1276" s="20" t="s">
        <v>188</v>
      </c>
      <c r="F1276" s="21">
        <v>10</v>
      </c>
      <c r="G1276" s="20">
        <f>G1275*F1276/100</f>
        <v>0</v>
      </c>
    </row>
    <row r="1277" spans="2:7" ht="15.75" thickBot="1">
      <c r="B1277" s="3"/>
      <c r="C1277" s="27"/>
      <c r="D1277" s="20"/>
      <c r="E1277" s="20"/>
      <c r="F1277" s="21"/>
      <c r="G1277" s="20"/>
    </row>
    <row r="1278" spans="2:7" ht="15.75" thickBot="1">
      <c r="B1278" s="13"/>
      <c r="C1278" s="13"/>
      <c r="D1278" s="13"/>
      <c r="E1278" s="13"/>
      <c r="F1278" s="9" t="s">
        <v>189</v>
      </c>
      <c r="G1278" s="59">
        <f>G1275+G1276+G1277</f>
        <v>0</v>
      </c>
    </row>
    <row r="1279" spans="2:7">
      <c r="B1279" s="11"/>
      <c r="C1279" s="11"/>
      <c r="D1279" s="11"/>
      <c r="E1279" s="11"/>
      <c r="F1279" s="12"/>
      <c r="G1279" s="12"/>
    </row>
    <row r="1280" spans="2:7">
      <c r="B1280" s="131" t="s">
        <v>190</v>
      </c>
      <c r="C1280" s="131"/>
      <c r="D1280" s="14"/>
      <c r="E1280" s="14"/>
      <c r="F1280" s="14"/>
      <c r="G1280" s="14"/>
    </row>
    <row r="1281" spans="2:7">
      <c r="B1281" s="17" t="s">
        <v>191</v>
      </c>
      <c r="C1281" s="28" t="s">
        <v>178</v>
      </c>
      <c r="D1281" s="15" t="s">
        <v>63</v>
      </c>
      <c r="E1281" s="15" t="s">
        <v>184</v>
      </c>
      <c r="F1281" s="15" t="s">
        <v>192</v>
      </c>
      <c r="G1281" s="15" t="s">
        <v>193</v>
      </c>
    </row>
    <row r="1282" spans="2:7">
      <c r="B1282" s="33"/>
      <c r="C1282" s="27" t="s">
        <v>113</v>
      </c>
      <c r="D1282" s="16" t="str">
        <f>VLOOKUP(C1282,a,2,FALSE)</f>
        <v>UNIDAD</v>
      </c>
      <c r="E1282" s="21">
        <v>1.03</v>
      </c>
      <c r="F1282" s="60">
        <f>VLOOKUP(C1282,a,3,FALSE)</f>
        <v>0</v>
      </c>
      <c r="G1282" s="23">
        <f t="shared" ref="G1282:G1285" si="102">E1282*F1282</f>
        <v>0</v>
      </c>
    </row>
    <row r="1283" spans="2:7">
      <c r="B1283" s="33"/>
      <c r="C1283" s="27" t="s">
        <v>141</v>
      </c>
      <c r="D1283" s="16" t="str">
        <f>VLOOKUP(C1283,a,2,FALSE)</f>
        <v>UNIDAD</v>
      </c>
      <c r="E1283" s="21">
        <v>1.03</v>
      </c>
      <c r="F1283" s="60">
        <f>VLOOKUP(C1283,a,3,FALSE)</f>
        <v>0</v>
      </c>
      <c r="G1283" s="23">
        <f t="shared" si="102"/>
        <v>0</v>
      </c>
    </row>
    <row r="1284" spans="2:7">
      <c r="B1284" s="33"/>
      <c r="C1284" s="27" t="s">
        <v>111</v>
      </c>
      <c r="D1284" s="16" t="str">
        <f>VLOOKUP(C1284,a,2,FALSE)</f>
        <v>UNIDAD</v>
      </c>
      <c r="E1284" s="21">
        <v>4.12</v>
      </c>
      <c r="F1284" s="60">
        <f>VLOOKUP(C1284,a,3,FALSE)</f>
        <v>0</v>
      </c>
      <c r="G1284" s="23">
        <f t="shared" si="102"/>
        <v>0</v>
      </c>
    </row>
    <row r="1285" spans="2:7">
      <c r="B1285" s="33"/>
      <c r="C1285" s="27" t="s">
        <v>112</v>
      </c>
      <c r="D1285" s="16" t="str">
        <f>VLOOKUP(C1285,a,2,FALSE)</f>
        <v>UNIDAD</v>
      </c>
      <c r="E1285" s="21">
        <v>2.06</v>
      </c>
      <c r="F1285" s="60">
        <f>VLOOKUP(C1285,a,3,FALSE)</f>
        <v>0</v>
      </c>
      <c r="G1285" s="23">
        <f t="shared" si="102"/>
        <v>0</v>
      </c>
    </row>
    <row r="1286" spans="2:7" ht="15.75" thickBot="1">
      <c r="B1286" s="33"/>
      <c r="C1286" s="34"/>
      <c r="D1286" s="2"/>
      <c r="E1286" s="21"/>
      <c r="F1286" s="22"/>
      <c r="G1286" s="23"/>
    </row>
    <row r="1287" spans="2:7" ht="15.75" thickBot="1">
      <c r="B1287" s="11"/>
      <c r="D1287" s="13"/>
      <c r="E1287" s="13"/>
      <c r="F1287" s="9" t="s">
        <v>189</v>
      </c>
      <c r="G1287" s="59">
        <f>SUM(G1282:G1285)</f>
        <v>0</v>
      </c>
    </row>
    <row r="1288" spans="2:7">
      <c r="B1288" s="11"/>
      <c r="C1288" s="11"/>
      <c r="D1288" s="11"/>
      <c r="E1288" s="11"/>
      <c r="F1288" s="12"/>
      <c r="G1288" s="12"/>
    </row>
    <row r="1289" spans="2:7">
      <c r="B1289" s="131" t="s">
        <v>194</v>
      </c>
      <c r="C1289" s="131"/>
      <c r="D1289" s="14"/>
      <c r="E1289" s="14"/>
      <c r="F1289" s="14"/>
      <c r="G1289" s="14"/>
    </row>
    <row r="1290" spans="2:7">
      <c r="B1290" s="19" t="s">
        <v>191</v>
      </c>
      <c r="C1290" s="28" t="s">
        <v>178</v>
      </c>
      <c r="D1290" s="18" t="s">
        <v>63</v>
      </c>
      <c r="E1290" s="18" t="s">
        <v>195</v>
      </c>
      <c r="F1290" s="15" t="s">
        <v>196</v>
      </c>
      <c r="G1290" s="15" t="s">
        <v>193</v>
      </c>
    </row>
    <row r="1291" spans="2:7">
      <c r="B1291" s="3"/>
      <c r="C1291" s="27"/>
      <c r="D1291" s="24"/>
      <c r="E1291" s="24">
        <v>0</v>
      </c>
      <c r="F1291" s="30">
        <f>IF(E1291=0,0,F1275)</f>
        <v>0</v>
      </c>
      <c r="G1291" s="24">
        <f t="shared" ref="G1291:G1293" si="103">IF(F1291=0,0,E1291/F1291)</f>
        <v>0</v>
      </c>
    </row>
    <row r="1292" spans="2:7">
      <c r="B1292" s="3"/>
      <c r="C1292" s="16"/>
      <c r="D1292" s="24"/>
      <c r="E1292" s="24">
        <v>0</v>
      </c>
      <c r="F1292" s="30">
        <f>IF(E1292=0,0,F1276)</f>
        <v>0</v>
      </c>
      <c r="G1292" s="24">
        <f t="shared" si="103"/>
        <v>0</v>
      </c>
    </row>
    <row r="1293" spans="2:7" ht="15.75" thickBot="1">
      <c r="B1293" s="3"/>
      <c r="C1293" s="16"/>
      <c r="D1293" s="24"/>
      <c r="E1293" s="24">
        <v>0</v>
      </c>
      <c r="F1293" s="30">
        <f>IF(E1293=0,0,F1277)</f>
        <v>0</v>
      </c>
      <c r="G1293" s="24">
        <f t="shared" si="103"/>
        <v>0</v>
      </c>
    </row>
    <row r="1294" spans="2:7" ht="15.75" thickBot="1">
      <c r="B1294" s="11"/>
      <c r="C1294" s="11"/>
      <c r="D1294" s="11"/>
      <c r="E1294" s="11"/>
      <c r="F1294" s="9" t="s">
        <v>189</v>
      </c>
      <c r="G1294" s="10">
        <f>G1291+G1292+G1293</f>
        <v>0</v>
      </c>
    </row>
    <row r="1295" spans="2:7" ht="15.75" thickBot="1">
      <c r="B1295" s="11"/>
      <c r="C1295" s="11"/>
      <c r="D1295" s="11"/>
      <c r="E1295" s="11"/>
      <c r="F1295" s="12"/>
      <c r="G1295" s="12"/>
    </row>
    <row r="1296" spans="2:7" ht="24" thickBot="1">
      <c r="B1296" s="11"/>
      <c r="C1296" s="11"/>
      <c r="D1296" s="11"/>
      <c r="E1296" s="120" t="s">
        <v>197</v>
      </c>
      <c r="F1296" s="121"/>
      <c r="G1296" s="58">
        <f>G1278+G1287+G1294</f>
        <v>0</v>
      </c>
    </row>
    <row r="1297" spans="2:7">
      <c r="B1297" s="11"/>
      <c r="C1297" s="11"/>
      <c r="D1297" s="11"/>
      <c r="E1297" s="117"/>
      <c r="F1297" s="117"/>
      <c r="G1297" s="117"/>
    </row>
    <row r="1298" spans="2:7">
      <c r="B1298" s="11"/>
      <c r="C1298" s="11"/>
      <c r="D1298" s="11"/>
      <c r="E1298" s="11"/>
      <c r="F1298" s="11"/>
      <c r="G1298" s="11"/>
    </row>
    <row r="1299" spans="2:7" ht="15.75" thickBot="1">
      <c r="B1299" s="11"/>
      <c r="C1299" s="11"/>
      <c r="D1299" s="11"/>
      <c r="E1299" s="11"/>
      <c r="F1299" s="11"/>
      <c r="G1299" s="11"/>
    </row>
    <row r="1300" spans="2:7">
      <c r="B1300" s="4" t="s">
        <v>61</v>
      </c>
      <c r="C1300" s="122" t="s">
        <v>178</v>
      </c>
      <c r="D1300" s="123"/>
      <c r="E1300" s="124"/>
      <c r="F1300" s="5" t="s">
        <v>63</v>
      </c>
      <c r="G1300" s="6" t="s">
        <v>179</v>
      </c>
    </row>
    <row r="1301" spans="2:7" ht="19.5" thickBot="1">
      <c r="B1301" s="8"/>
      <c r="C1301" s="125" t="s">
        <v>41</v>
      </c>
      <c r="D1301" s="126"/>
      <c r="E1301" s="127"/>
      <c r="F1301" s="25" t="s">
        <v>63</v>
      </c>
      <c r="G1301" s="7"/>
    </row>
    <row r="1302" spans="2:7">
      <c r="B1302" s="12"/>
      <c r="C1302" s="12"/>
      <c r="D1302" s="12"/>
      <c r="E1302" s="12"/>
      <c r="F1302" s="12"/>
      <c r="G1302" s="12"/>
    </row>
    <row r="1303" spans="2:7" ht="15" customHeight="1">
      <c r="B1303" s="11"/>
      <c r="C1303" s="11"/>
      <c r="D1303" s="128"/>
      <c r="E1303" s="118"/>
      <c r="F1303" s="118"/>
      <c r="G1303" s="118"/>
    </row>
    <row r="1304" spans="2:7" ht="15.75" thickBot="1">
      <c r="B1304" s="130" t="s">
        <v>181</v>
      </c>
      <c r="C1304" s="130"/>
      <c r="D1304" s="129"/>
      <c r="E1304" s="119"/>
      <c r="F1304" s="119"/>
      <c r="G1304" s="119"/>
    </row>
    <row r="1305" spans="2:7">
      <c r="B1305" s="19" t="s">
        <v>182</v>
      </c>
      <c r="C1305" s="26" t="s">
        <v>52</v>
      </c>
      <c r="D1305" s="18" t="s">
        <v>63</v>
      </c>
      <c r="E1305" s="18" t="s">
        <v>183</v>
      </c>
      <c r="F1305" s="18" t="s">
        <v>184</v>
      </c>
      <c r="G1305" s="18" t="s">
        <v>185</v>
      </c>
    </row>
    <row r="1306" spans="2:7">
      <c r="B1306" s="3"/>
      <c r="C1306" s="27" t="s">
        <v>57</v>
      </c>
      <c r="D1306" s="20" t="s">
        <v>186</v>
      </c>
      <c r="E1306" s="20">
        <f>VLOOKUP(C1306,mo,2,FALSE)</f>
        <v>0</v>
      </c>
      <c r="F1306" s="21">
        <v>60</v>
      </c>
      <c r="G1306" s="20">
        <f>IF(E1306=0,0,E1306/F1306)</f>
        <v>0</v>
      </c>
    </row>
    <row r="1307" spans="2:7">
      <c r="B1307" s="3"/>
      <c r="C1307" s="27" t="s">
        <v>201</v>
      </c>
      <c r="D1307" s="20" t="s">
        <v>187</v>
      </c>
      <c r="E1307" s="20" t="s">
        <v>188</v>
      </c>
      <c r="F1307" s="21">
        <v>5</v>
      </c>
      <c r="G1307" s="20">
        <f>G1306*F1307/100</f>
        <v>0</v>
      </c>
    </row>
    <row r="1308" spans="2:7" ht="15.75" thickBot="1">
      <c r="B1308" s="3"/>
      <c r="C1308" s="27"/>
      <c r="D1308" s="20"/>
      <c r="E1308" s="20"/>
      <c r="F1308" s="21"/>
      <c r="G1308" s="20"/>
    </row>
    <row r="1309" spans="2:7" ht="15.75" thickBot="1">
      <c r="B1309" s="13"/>
      <c r="C1309" s="13"/>
      <c r="D1309" s="13"/>
      <c r="E1309" s="13"/>
      <c r="F1309" s="9" t="s">
        <v>189</v>
      </c>
      <c r="G1309" s="59">
        <f>G1306+G1307+G1308</f>
        <v>0</v>
      </c>
    </row>
    <row r="1310" spans="2:7">
      <c r="B1310" s="11"/>
      <c r="C1310" s="11"/>
      <c r="D1310" s="11"/>
      <c r="E1310" s="11"/>
      <c r="F1310" s="12"/>
      <c r="G1310" s="12"/>
    </row>
    <row r="1311" spans="2:7">
      <c r="B1311" s="131" t="s">
        <v>190</v>
      </c>
      <c r="C1311" s="131"/>
      <c r="D1311" s="14"/>
      <c r="E1311" s="14"/>
      <c r="F1311" s="14"/>
      <c r="G1311" s="14"/>
    </row>
    <row r="1312" spans="2:7">
      <c r="B1312" s="17" t="s">
        <v>191</v>
      </c>
      <c r="C1312" s="28" t="s">
        <v>178</v>
      </c>
      <c r="D1312" s="15" t="s">
        <v>63</v>
      </c>
      <c r="E1312" s="15" t="s">
        <v>184</v>
      </c>
      <c r="F1312" s="15" t="s">
        <v>192</v>
      </c>
      <c r="G1312" s="15" t="s">
        <v>193</v>
      </c>
    </row>
    <row r="1313" spans="2:7">
      <c r="B1313" s="33"/>
      <c r="C1313" s="27" t="s">
        <v>75</v>
      </c>
      <c r="D1313" s="16" t="str">
        <f>VLOOKUP(C1313,a,2,FALSE)</f>
        <v>UNIDAD</v>
      </c>
      <c r="E1313" s="21">
        <v>1.05</v>
      </c>
      <c r="F1313" s="60">
        <f>VLOOKUP(C1313,a,3,FALSE)</f>
        <v>0</v>
      </c>
      <c r="G1313" s="23">
        <f t="shared" ref="G1313:G1316" si="104">E1313*F1313</f>
        <v>0</v>
      </c>
    </row>
    <row r="1314" spans="2:7">
      <c r="B1314" s="33"/>
      <c r="C1314" s="27" t="s">
        <v>82</v>
      </c>
      <c r="D1314" s="16" t="str">
        <f>VLOOKUP(C1314,a,2,FALSE)</f>
        <v>UNIDAD</v>
      </c>
      <c r="E1314" s="21">
        <v>0.06</v>
      </c>
      <c r="F1314" s="60">
        <f>VLOOKUP(C1314,a,3,FALSE)</f>
        <v>0</v>
      </c>
      <c r="G1314" s="23">
        <f t="shared" si="104"/>
        <v>0</v>
      </c>
    </row>
    <row r="1315" spans="2:7">
      <c r="B1315" s="33"/>
      <c r="C1315" s="27" t="s">
        <v>148</v>
      </c>
      <c r="D1315" s="16" t="str">
        <f>VLOOKUP(C1315,a,2,FALSE)</f>
        <v>UNIDAD</v>
      </c>
      <c r="E1315" s="21">
        <v>2</v>
      </c>
      <c r="F1315" s="60">
        <f>VLOOKUP(C1315,a,3,FALSE)</f>
        <v>0</v>
      </c>
      <c r="G1315" s="23">
        <f t="shared" si="104"/>
        <v>0</v>
      </c>
    </row>
    <row r="1316" spans="2:7">
      <c r="B1316" s="33"/>
      <c r="C1316" s="27" t="s">
        <v>151</v>
      </c>
      <c r="D1316" s="16" t="str">
        <f>VLOOKUP(C1316,a,2,FALSE)</f>
        <v>UNIDAD</v>
      </c>
      <c r="E1316" s="21">
        <v>0.1</v>
      </c>
      <c r="F1316" s="60">
        <f>VLOOKUP(C1316,a,3,FALSE)</f>
        <v>0</v>
      </c>
      <c r="G1316" s="23">
        <f t="shared" si="104"/>
        <v>0</v>
      </c>
    </row>
    <row r="1317" spans="2:7" ht="15.75" thickBot="1">
      <c r="B1317" s="33"/>
      <c r="C1317" s="34"/>
      <c r="D1317" s="2"/>
      <c r="E1317" s="21"/>
      <c r="F1317" s="22"/>
      <c r="G1317" s="23"/>
    </row>
    <row r="1318" spans="2:7" ht="15.75" thickBot="1">
      <c r="B1318" s="11"/>
      <c r="D1318" s="13"/>
      <c r="E1318" s="13"/>
      <c r="F1318" s="9" t="s">
        <v>189</v>
      </c>
      <c r="G1318" s="59">
        <f>SUM(G1313:G1316)</f>
        <v>0</v>
      </c>
    </row>
    <row r="1319" spans="2:7">
      <c r="B1319" s="11"/>
      <c r="C1319" s="11"/>
      <c r="D1319" s="11"/>
      <c r="E1319" s="11"/>
      <c r="F1319" s="12"/>
      <c r="G1319" s="12"/>
    </row>
    <row r="1320" spans="2:7">
      <c r="B1320" s="131" t="s">
        <v>194</v>
      </c>
      <c r="C1320" s="131"/>
      <c r="D1320" s="14"/>
      <c r="E1320" s="14"/>
      <c r="F1320" s="14"/>
      <c r="G1320" s="14"/>
    </row>
    <row r="1321" spans="2:7">
      <c r="B1321" s="19" t="s">
        <v>191</v>
      </c>
      <c r="C1321" s="28" t="s">
        <v>178</v>
      </c>
      <c r="D1321" s="18" t="s">
        <v>63</v>
      </c>
      <c r="E1321" s="18" t="s">
        <v>195</v>
      </c>
      <c r="F1321" s="15" t="s">
        <v>196</v>
      </c>
      <c r="G1321" s="15" t="s">
        <v>193</v>
      </c>
    </row>
    <row r="1322" spans="2:7">
      <c r="B1322" s="3"/>
      <c r="C1322" s="16" t="s">
        <v>208</v>
      </c>
      <c r="D1322" s="24" t="s">
        <v>209</v>
      </c>
      <c r="E1322" s="24">
        <v>0</v>
      </c>
      <c r="F1322" s="30">
        <f>F1306</f>
        <v>60</v>
      </c>
      <c r="G1322" s="24">
        <f t="shared" ref="G1322" si="105">IF(F1322=0,0,E1322/F1322)</f>
        <v>0</v>
      </c>
    </row>
    <row r="1323" spans="2:7">
      <c r="B1323" s="3"/>
      <c r="C1323" s="16"/>
      <c r="D1323" s="24"/>
      <c r="E1323" s="24">
        <v>0</v>
      </c>
      <c r="F1323" s="30">
        <f>IF(E1323=0,0,F1307)</f>
        <v>0</v>
      </c>
      <c r="G1323" s="24">
        <f t="shared" ref="G1323:G1324" si="106">IF(F1323=0,0,E1323/F1323)</f>
        <v>0</v>
      </c>
    </row>
    <row r="1324" spans="2:7" ht="15.75" thickBot="1">
      <c r="B1324" s="3"/>
      <c r="C1324" s="16"/>
      <c r="D1324" s="24"/>
      <c r="E1324" s="24">
        <v>0</v>
      </c>
      <c r="F1324" s="30">
        <f>IF(E1324=0,0,F1308)</f>
        <v>0</v>
      </c>
      <c r="G1324" s="24">
        <f t="shared" si="106"/>
        <v>0</v>
      </c>
    </row>
    <row r="1325" spans="2:7" ht="15.75" thickBot="1">
      <c r="B1325" s="11"/>
      <c r="C1325" s="11"/>
      <c r="D1325" s="11"/>
      <c r="E1325" s="11"/>
      <c r="F1325" s="9" t="s">
        <v>189</v>
      </c>
      <c r="G1325" s="10">
        <f>G1322+G1323+G1324</f>
        <v>0</v>
      </c>
    </row>
    <row r="1326" spans="2:7" ht="15.75" thickBot="1">
      <c r="B1326" s="11"/>
      <c r="C1326" s="11"/>
      <c r="D1326" s="11"/>
      <c r="E1326" s="11"/>
      <c r="F1326" s="12"/>
      <c r="G1326" s="12"/>
    </row>
    <row r="1327" spans="2:7" ht="24" thickBot="1">
      <c r="B1327" s="11"/>
      <c r="C1327" s="11"/>
      <c r="D1327" s="11"/>
      <c r="E1327" s="120" t="s">
        <v>197</v>
      </c>
      <c r="F1327" s="121"/>
      <c r="G1327" s="58">
        <f>G1309+G1318+G1325</f>
        <v>0</v>
      </c>
    </row>
    <row r="1328" spans="2:7">
      <c r="B1328" s="11"/>
      <c r="C1328" s="11"/>
      <c r="D1328" s="11"/>
      <c r="E1328" s="117"/>
      <c r="F1328" s="117"/>
      <c r="G1328" s="117"/>
    </row>
    <row r="1329" spans="2:7">
      <c r="B1329" s="11"/>
      <c r="C1329" s="11"/>
      <c r="D1329" s="11"/>
      <c r="E1329" s="11"/>
      <c r="F1329" s="11"/>
      <c r="G1329" s="11"/>
    </row>
    <row r="1330" spans="2:7" ht="15.75" thickBot="1">
      <c r="B1330" s="11"/>
      <c r="C1330" s="11"/>
      <c r="D1330" s="11"/>
      <c r="E1330" s="11"/>
      <c r="F1330" s="11"/>
      <c r="G1330" s="11"/>
    </row>
    <row r="1331" spans="2:7">
      <c r="B1331" s="4" t="s">
        <v>61</v>
      </c>
      <c r="C1331" s="122" t="s">
        <v>178</v>
      </c>
      <c r="D1331" s="123"/>
      <c r="E1331" s="124"/>
      <c r="F1331" s="5" t="s">
        <v>63</v>
      </c>
      <c r="G1331" s="6" t="s">
        <v>179</v>
      </c>
    </row>
    <row r="1332" spans="2:7" ht="19.5" thickBot="1">
      <c r="B1332" s="8"/>
      <c r="C1332" s="125" t="s">
        <v>42</v>
      </c>
      <c r="D1332" s="126"/>
      <c r="E1332" s="127"/>
      <c r="F1332" s="25" t="s">
        <v>63</v>
      </c>
      <c r="G1332" s="7"/>
    </row>
    <row r="1333" spans="2:7">
      <c r="B1333" s="12"/>
      <c r="C1333" s="12"/>
      <c r="D1333" s="12"/>
      <c r="E1333" s="12"/>
      <c r="F1333" s="12"/>
      <c r="G1333" s="12"/>
    </row>
    <row r="1334" spans="2:7" ht="15" customHeight="1">
      <c r="B1334" s="11"/>
      <c r="C1334" s="11"/>
      <c r="D1334" s="128"/>
      <c r="E1334" s="118"/>
      <c r="F1334" s="118"/>
      <c r="G1334" s="118"/>
    </row>
    <row r="1335" spans="2:7" ht="15.75" thickBot="1">
      <c r="B1335" s="130" t="s">
        <v>181</v>
      </c>
      <c r="C1335" s="130"/>
      <c r="D1335" s="129"/>
      <c r="E1335" s="119"/>
      <c r="F1335" s="119"/>
      <c r="G1335" s="119"/>
    </row>
    <row r="1336" spans="2:7">
      <c r="B1336" s="19" t="s">
        <v>182</v>
      </c>
      <c r="C1336" s="26" t="s">
        <v>52</v>
      </c>
      <c r="D1336" s="18" t="s">
        <v>63</v>
      </c>
      <c r="E1336" s="18" t="s">
        <v>183</v>
      </c>
      <c r="F1336" s="18" t="s">
        <v>184</v>
      </c>
      <c r="G1336" s="18" t="s">
        <v>185</v>
      </c>
    </row>
    <row r="1337" spans="2:7">
      <c r="B1337" s="3"/>
      <c r="C1337" s="27" t="s">
        <v>57</v>
      </c>
      <c r="D1337" s="20" t="s">
        <v>186</v>
      </c>
      <c r="E1337" s="20">
        <f>VLOOKUP(C1337,mo,2,FALSE)</f>
        <v>0</v>
      </c>
      <c r="F1337" s="21">
        <v>0.6</v>
      </c>
      <c r="G1337" s="20">
        <f>IF(E1337=0,0,E1337/F1337)</f>
        <v>0</v>
      </c>
    </row>
    <row r="1338" spans="2:7">
      <c r="B1338" s="3"/>
      <c r="C1338" s="27" t="s">
        <v>201</v>
      </c>
      <c r="D1338" s="20" t="s">
        <v>187</v>
      </c>
      <c r="E1338" s="20" t="s">
        <v>188</v>
      </c>
      <c r="F1338" s="21">
        <v>10</v>
      </c>
      <c r="G1338" s="20">
        <f>G1337*F1338/100</f>
        <v>0</v>
      </c>
    </row>
    <row r="1339" spans="2:7" ht="15.75" thickBot="1">
      <c r="B1339" s="3"/>
      <c r="C1339" s="27"/>
      <c r="D1339" s="20"/>
      <c r="E1339" s="20"/>
      <c r="F1339" s="21"/>
      <c r="G1339" s="20"/>
    </row>
    <row r="1340" spans="2:7" ht="15.75" thickBot="1">
      <c r="B1340" s="13"/>
      <c r="C1340" s="13"/>
      <c r="D1340" s="13"/>
      <c r="E1340" s="13"/>
      <c r="F1340" s="9" t="s">
        <v>189</v>
      </c>
      <c r="G1340" s="59">
        <f>G1337+G1338+G1339</f>
        <v>0</v>
      </c>
    </row>
    <row r="1341" spans="2:7">
      <c r="B1341" s="11"/>
      <c r="C1341" s="11"/>
      <c r="D1341" s="11"/>
      <c r="E1341" s="11"/>
      <c r="F1341" s="12"/>
      <c r="G1341" s="12"/>
    </row>
    <row r="1342" spans="2:7">
      <c r="B1342" s="131" t="s">
        <v>190</v>
      </c>
      <c r="C1342" s="131"/>
      <c r="D1342" s="14"/>
      <c r="E1342" s="14"/>
      <c r="F1342" s="14"/>
      <c r="G1342" s="14"/>
    </row>
    <row r="1343" spans="2:7">
      <c r="B1343" s="17" t="s">
        <v>191</v>
      </c>
      <c r="C1343" s="28" t="s">
        <v>178</v>
      </c>
      <c r="D1343" s="15" t="s">
        <v>63</v>
      </c>
      <c r="E1343" s="15" t="s">
        <v>184</v>
      </c>
      <c r="F1343" s="15" t="s">
        <v>192</v>
      </c>
      <c r="G1343" s="15" t="s">
        <v>193</v>
      </c>
    </row>
    <row r="1344" spans="2:7">
      <c r="B1344" s="33"/>
      <c r="C1344" s="27" t="s">
        <v>104</v>
      </c>
      <c r="D1344" s="16" t="str">
        <f t="shared" ref="D1344:D1350" si="107">VLOOKUP(C1344,a,2,FALSE)</f>
        <v xml:space="preserve">m </v>
      </c>
      <c r="E1344" s="21">
        <v>1.05</v>
      </c>
      <c r="F1344" s="60">
        <f t="shared" ref="F1344:F1350" si="108">VLOOKUP(C1344,a,3,FALSE)</f>
        <v>0</v>
      </c>
      <c r="G1344" s="23">
        <f t="shared" ref="G1344:G1350" si="109">E1344*F1344</f>
        <v>0</v>
      </c>
    </row>
    <row r="1345" spans="2:7">
      <c r="B1345" s="33"/>
      <c r="C1345" s="27" t="s">
        <v>160</v>
      </c>
      <c r="D1345" s="16" t="str">
        <f t="shared" si="107"/>
        <v>UNIDAD</v>
      </c>
      <c r="E1345" s="21">
        <v>1</v>
      </c>
      <c r="F1345" s="60">
        <f t="shared" si="108"/>
        <v>0</v>
      </c>
      <c r="G1345" s="23">
        <f t="shared" si="109"/>
        <v>0</v>
      </c>
    </row>
    <row r="1346" spans="2:7">
      <c r="B1346" s="33"/>
      <c r="C1346" s="27" t="s">
        <v>107</v>
      </c>
      <c r="D1346" s="16" t="str">
        <f t="shared" si="107"/>
        <v>Kg</v>
      </c>
      <c r="E1346" s="21">
        <v>90</v>
      </c>
      <c r="F1346" s="60">
        <f t="shared" si="108"/>
        <v>0</v>
      </c>
      <c r="G1346" s="23">
        <f t="shared" si="109"/>
        <v>0</v>
      </c>
    </row>
    <row r="1347" spans="2:7">
      <c r="B1347" s="33"/>
      <c r="C1347" s="27" t="s">
        <v>100</v>
      </c>
      <c r="D1347" s="16" t="str">
        <f t="shared" si="107"/>
        <v>UNIDAD</v>
      </c>
      <c r="E1347" s="21">
        <v>1</v>
      </c>
      <c r="F1347" s="60">
        <f t="shared" si="108"/>
        <v>0</v>
      </c>
      <c r="G1347" s="23">
        <f t="shared" si="109"/>
        <v>0</v>
      </c>
    </row>
    <row r="1348" spans="2:7">
      <c r="B1348" s="33"/>
      <c r="C1348" s="27" t="s">
        <v>133</v>
      </c>
      <c r="D1348" s="16" t="str">
        <f t="shared" si="107"/>
        <v>UNIDAD</v>
      </c>
      <c r="E1348" s="21">
        <v>1</v>
      </c>
      <c r="F1348" s="60">
        <f t="shared" si="108"/>
        <v>0</v>
      </c>
      <c r="G1348" s="23">
        <f t="shared" si="109"/>
        <v>0</v>
      </c>
    </row>
    <row r="1349" spans="2:7">
      <c r="B1349" s="33"/>
      <c r="C1349" s="27" t="s">
        <v>105</v>
      </c>
      <c r="D1349" s="16" t="str">
        <f t="shared" si="107"/>
        <v>UNIDAD</v>
      </c>
      <c r="E1349" s="21">
        <v>1</v>
      </c>
      <c r="F1349" s="60">
        <f t="shared" si="108"/>
        <v>0</v>
      </c>
      <c r="G1349" s="23">
        <f t="shared" si="109"/>
        <v>0</v>
      </c>
    </row>
    <row r="1350" spans="2:7">
      <c r="B1350" s="33"/>
      <c r="C1350" s="27" t="s">
        <v>76</v>
      </c>
      <c r="D1350" s="16" t="str">
        <f t="shared" si="107"/>
        <v xml:space="preserve">m </v>
      </c>
      <c r="E1350" s="21">
        <v>10</v>
      </c>
      <c r="F1350" s="60">
        <f t="shared" si="108"/>
        <v>0</v>
      </c>
      <c r="G1350" s="23">
        <f t="shared" si="109"/>
        <v>0</v>
      </c>
    </row>
    <row r="1351" spans="2:7" ht="15.75" thickBot="1">
      <c r="B1351" s="33"/>
      <c r="C1351" s="34"/>
      <c r="D1351" s="2"/>
      <c r="E1351" s="21"/>
      <c r="F1351" s="22"/>
      <c r="G1351" s="23"/>
    </row>
    <row r="1352" spans="2:7" ht="15.75" thickBot="1">
      <c r="B1352" s="11"/>
      <c r="D1352" s="13"/>
      <c r="E1352" s="13"/>
      <c r="F1352" s="9" t="s">
        <v>189</v>
      </c>
      <c r="G1352" s="59">
        <f>SUM(G1344:G1350)</f>
        <v>0</v>
      </c>
    </row>
    <row r="1353" spans="2:7">
      <c r="B1353" s="11"/>
      <c r="C1353" s="11"/>
      <c r="D1353" s="11"/>
      <c r="E1353" s="11"/>
      <c r="F1353" s="12"/>
      <c r="G1353" s="12"/>
    </row>
    <row r="1354" spans="2:7">
      <c r="B1354" s="131" t="s">
        <v>194</v>
      </c>
      <c r="C1354" s="131"/>
      <c r="D1354" s="14"/>
      <c r="E1354" s="14"/>
      <c r="F1354" s="14"/>
      <c r="G1354" s="14"/>
    </row>
    <row r="1355" spans="2:7">
      <c r="B1355" s="19" t="s">
        <v>191</v>
      </c>
      <c r="C1355" s="28" t="s">
        <v>178</v>
      </c>
      <c r="D1355" s="18" t="s">
        <v>63</v>
      </c>
      <c r="E1355" s="18" t="s">
        <v>195</v>
      </c>
      <c r="F1355" s="15" t="s">
        <v>196</v>
      </c>
      <c r="G1355" s="15" t="s">
        <v>193</v>
      </c>
    </row>
    <row r="1356" spans="2:7">
      <c r="B1356" s="3"/>
      <c r="C1356" s="27"/>
      <c r="D1356" s="24"/>
      <c r="E1356" s="24">
        <v>0</v>
      </c>
      <c r="F1356" s="30">
        <f>IF(E1356=0,0,F1337)</f>
        <v>0</v>
      </c>
      <c r="G1356" s="24">
        <f t="shared" ref="G1356:G1358" si="110">IF(F1356=0,0,E1356/F1356)</f>
        <v>0</v>
      </c>
    </row>
    <row r="1357" spans="2:7">
      <c r="B1357" s="3"/>
      <c r="C1357" s="16"/>
      <c r="D1357" s="24"/>
      <c r="E1357" s="24">
        <v>0</v>
      </c>
      <c r="F1357" s="30">
        <f>IF(E1357=0,0,F1338)</f>
        <v>0</v>
      </c>
      <c r="G1357" s="24">
        <f t="shared" si="110"/>
        <v>0</v>
      </c>
    </row>
    <row r="1358" spans="2:7" ht="15.75" thickBot="1">
      <c r="B1358" s="3"/>
      <c r="C1358" s="16"/>
      <c r="D1358" s="24"/>
      <c r="E1358" s="24">
        <v>0</v>
      </c>
      <c r="F1358" s="30">
        <f>IF(E1358=0,0,F1339)</f>
        <v>0</v>
      </c>
      <c r="G1358" s="24">
        <f t="shared" si="110"/>
        <v>0</v>
      </c>
    </row>
    <row r="1359" spans="2:7" ht="15.75" thickBot="1">
      <c r="B1359" s="11"/>
      <c r="C1359" s="11"/>
      <c r="D1359" s="11"/>
      <c r="E1359" s="11"/>
      <c r="F1359" s="9" t="s">
        <v>189</v>
      </c>
      <c r="G1359" s="10">
        <f>G1356+G1357+G1358</f>
        <v>0</v>
      </c>
    </row>
    <row r="1360" spans="2:7" ht="15.75" thickBot="1">
      <c r="B1360" s="11"/>
      <c r="C1360" s="11"/>
      <c r="D1360" s="11"/>
      <c r="E1360" s="11"/>
      <c r="F1360" s="12"/>
      <c r="G1360" s="12"/>
    </row>
    <row r="1361" spans="2:7" ht="24" thickBot="1">
      <c r="B1361" s="11"/>
      <c r="C1361" s="11"/>
      <c r="D1361" s="11"/>
      <c r="E1361" s="120" t="s">
        <v>197</v>
      </c>
      <c r="F1361" s="121"/>
      <c r="G1361" s="58">
        <f>G1340+G1352+G1359</f>
        <v>0</v>
      </c>
    </row>
    <row r="1362" spans="2:7">
      <c r="B1362" s="11"/>
      <c r="C1362" s="11"/>
      <c r="D1362" s="11"/>
      <c r="E1362" s="117"/>
      <c r="F1362" s="117"/>
      <c r="G1362" s="117"/>
    </row>
    <row r="1363" spans="2:7">
      <c r="B1363" s="11"/>
      <c r="C1363" s="11"/>
      <c r="D1363" s="11"/>
      <c r="E1363" s="11"/>
      <c r="F1363" s="11"/>
      <c r="G1363" s="11"/>
    </row>
    <row r="1364" spans="2:7" ht="15.75" thickBot="1">
      <c r="B1364" s="11"/>
      <c r="C1364" s="11"/>
      <c r="D1364" s="11"/>
      <c r="E1364" s="11"/>
      <c r="F1364" s="11"/>
      <c r="G1364" s="11"/>
    </row>
    <row r="1365" spans="2:7">
      <c r="B1365" s="4" t="s">
        <v>61</v>
      </c>
      <c r="C1365" s="122" t="s">
        <v>178</v>
      </c>
      <c r="D1365" s="123"/>
      <c r="E1365" s="124"/>
      <c r="F1365" s="5" t="s">
        <v>63</v>
      </c>
      <c r="G1365" s="6" t="s">
        <v>179</v>
      </c>
    </row>
    <row r="1366" spans="2:7" ht="19.5" thickBot="1">
      <c r="B1366" s="8"/>
      <c r="C1366" s="125" t="s">
        <v>43</v>
      </c>
      <c r="D1366" s="126"/>
      <c r="E1366" s="127"/>
      <c r="F1366" s="25" t="s">
        <v>200</v>
      </c>
      <c r="G1366" s="7"/>
    </row>
    <row r="1367" spans="2:7">
      <c r="B1367" s="12"/>
      <c r="C1367" s="12"/>
      <c r="D1367" s="12"/>
      <c r="E1367" s="12"/>
      <c r="F1367" s="12"/>
      <c r="G1367" s="12"/>
    </row>
    <row r="1368" spans="2:7" ht="15" customHeight="1">
      <c r="B1368" s="11"/>
      <c r="C1368" s="11"/>
      <c r="D1368" s="128"/>
      <c r="E1368" s="118"/>
      <c r="F1368" s="118"/>
      <c r="G1368" s="118"/>
    </row>
    <row r="1369" spans="2:7" ht="15.75" thickBot="1">
      <c r="B1369" s="130" t="s">
        <v>181</v>
      </c>
      <c r="C1369" s="130"/>
      <c r="D1369" s="129"/>
      <c r="E1369" s="119"/>
      <c r="F1369" s="119"/>
      <c r="G1369" s="119"/>
    </row>
    <row r="1370" spans="2:7">
      <c r="B1370" s="19" t="s">
        <v>182</v>
      </c>
      <c r="C1370" s="26" t="s">
        <v>52</v>
      </c>
      <c r="D1370" s="18" t="s">
        <v>63</v>
      </c>
      <c r="E1370" s="18" t="s">
        <v>183</v>
      </c>
      <c r="F1370" s="18" t="s">
        <v>184</v>
      </c>
      <c r="G1370" s="18" t="s">
        <v>185</v>
      </c>
    </row>
    <row r="1371" spans="2:7">
      <c r="B1371" s="3"/>
      <c r="C1371" s="27" t="s">
        <v>57</v>
      </c>
      <c r="D1371" s="20" t="s">
        <v>186</v>
      </c>
      <c r="E1371" s="20">
        <f>VLOOKUP(C1371,mo,2,FALSE)</f>
        <v>0</v>
      </c>
      <c r="F1371" s="21">
        <v>8</v>
      </c>
      <c r="G1371" s="20">
        <f>IF(E1371=0,0,E1371/F1371)</f>
        <v>0</v>
      </c>
    </row>
    <row r="1372" spans="2:7">
      <c r="B1372" s="3"/>
      <c r="C1372" s="27" t="s">
        <v>201</v>
      </c>
      <c r="D1372" s="20" t="s">
        <v>187</v>
      </c>
      <c r="E1372" s="20" t="s">
        <v>188</v>
      </c>
      <c r="F1372" s="21">
        <v>5</v>
      </c>
      <c r="G1372" s="20">
        <f>G1371*F1372/100</f>
        <v>0</v>
      </c>
    </row>
    <row r="1373" spans="2:7" ht="15.75" thickBot="1">
      <c r="B1373" s="3"/>
      <c r="C1373" s="27"/>
      <c r="D1373" s="20"/>
      <c r="E1373" s="20"/>
      <c r="F1373" s="21"/>
      <c r="G1373" s="20">
        <f>G1372*F1373/100</f>
        <v>0</v>
      </c>
    </row>
    <row r="1374" spans="2:7" ht="15.75" thickBot="1">
      <c r="B1374" s="13"/>
      <c r="C1374" s="13"/>
      <c r="D1374" s="13"/>
      <c r="E1374" s="13"/>
      <c r="F1374" s="9" t="s">
        <v>189</v>
      </c>
      <c r="G1374" s="59">
        <f>G1371+G1372+G1373</f>
        <v>0</v>
      </c>
    </row>
    <row r="1375" spans="2:7">
      <c r="B1375" s="11"/>
      <c r="C1375" s="11"/>
      <c r="D1375" s="11"/>
      <c r="E1375" s="11"/>
      <c r="F1375" s="12"/>
      <c r="G1375" s="12"/>
    </row>
    <row r="1376" spans="2:7">
      <c r="B1376" s="131" t="s">
        <v>190</v>
      </c>
      <c r="C1376" s="131"/>
      <c r="D1376" s="14"/>
      <c r="E1376" s="14"/>
      <c r="F1376" s="14"/>
      <c r="G1376" s="14"/>
    </row>
    <row r="1377" spans="2:7">
      <c r="B1377" s="17" t="s">
        <v>191</v>
      </c>
      <c r="C1377" s="28" t="s">
        <v>178</v>
      </c>
      <c r="D1377" s="15" t="s">
        <v>63</v>
      </c>
      <c r="E1377" s="15" t="s">
        <v>184</v>
      </c>
      <c r="F1377" s="15" t="s">
        <v>192</v>
      </c>
      <c r="G1377" s="15" t="s">
        <v>193</v>
      </c>
    </row>
    <row r="1378" spans="2:7">
      <c r="B1378" s="16"/>
      <c r="C1378" s="27" t="s">
        <v>142</v>
      </c>
      <c r="D1378" s="16" t="str">
        <f>VLOOKUP(C1378,a,2,FALSE)</f>
        <v>m²</v>
      </c>
      <c r="E1378" s="21">
        <v>1.1000000000000001</v>
      </c>
      <c r="F1378" s="60">
        <f>VLOOKUP(C1378,a,3,FALSE)</f>
        <v>0</v>
      </c>
      <c r="G1378" s="23">
        <f>E1378*F1378</f>
        <v>0</v>
      </c>
    </row>
    <row r="1379" spans="2:7">
      <c r="B1379" s="16" t="s">
        <v>175</v>
      </c>
      <c r="C1379" s="27" t="s">
        <v>126</v>
      </c>
      <c r="D1379" s="16" t="str">
        <f>VLOOKUP(C1379,a,2,FALSE)</f>
        <v>Kg</v>
      </c>
      <c r="E1379" s="21">
        <v>2.2000000000000002</v>
      </c>
      <c r="F1379" s="60">
        <f>VLOOKUP(C1379,a,3,FALSE)</f>
        <v>0</v>
      </c>
      <c r="G1379" s="23">
        <f t="shared" ref="G1379:G1382" si="111">E1379*F1379</f>
        <v>0</v>
      </c>
    </row>
    <row r="1380" spans="2:7">
      <c r="B1380" s="16"/>
      <c r="C1380" s="27"/>
      <c r="D1380" s="16"/>
      <c r="E1380" s="21"/>
      <c r="F1380" s="22">
        <v>0</v>
      </c>
      <c r="G1380" s="23">
        <f t="shared" si="111"/>
        <v>0</v>
      </c>
    </row>
    <row r="1381" spans="2:7">
      <c r="B1381" s="2"/>
      <c r="C1381" s="27"/>
      <c r="D1381" s="16"/>
      <c r="E1381" s="29"/>
      <c r="F1381" s="22">
        <v>0</v>
      </c>
      <c r="G1381" s="23">
        <f t="shared" si="111"/>
        <v>0</v>
      </c>
    </row>
    <row r="1382" spans="2:7" ht="15.75" thickBot="1">
      <c r="B1382" s="2"/>
      <c r="C1382" s="27"/>
      <c r="D1382" s="2"/>
      <c r="E1382" s="29"/>
      <c r="F1382" s="22">
        <v>0</v>
      </c>
      <c r="G1382" s="23">
        <f t="shared" si="111"/>
        <v>0</v>
      </c>
    </row>
    <row r="1383" spans="2:7" ht="15.75" thickBot="1">
      <c r="B1383" s="11"/>
      <c r="C1383" s="11"/>
      <c r="D1383" s="11"/>
      <c r="E1383" s="11"/>
      <c r="F1383" s="9" t="s">
        <v>189</v>
      </c>
      <c r="G1383" s="59">
        <f>G1378+G1379+G1380+G1381+G1382</f>
        <v>0</v>
      </c>
    </row>
    <row r="1384" spans="2:7">
      <c r="B1384" s="11"/>
      <c r="C1384" s="11"/>
      <c r="D1384" s="11"/>
      <c r="E1384" s="11"/>
      <c r="F1384" s="12"/>
      <c r="G1384" s="12"/>
    </row>
    <row r="1385" spans="2:7">
      <c r="B1385" s="131" t="s">
        <v>194</v>
      </c>
      <c r="C1385" s="131"/>
      <c r="D1385" s="14"/>
      <c r="E1385" s="14"/>
      <c r="F1385" s="14"/>
      <c r="G1385" s="14"/>
    </row>
    <row r="1386" spans="2:7">
      <c r="B1386" s="19" t="s">
        <v>191</v>
      </c>
      <c r="C1386" s="28" t="s">
        <v>178</v>
      </c>
      <c r="D1386" s="18" t="s">
        <v>63</v>
      </c>
      <c r="E1386" s="18" t="s">
        <v>195</v>
      </c>
      <c r="F1386" s="15" t="s">
        <v>196</v>
      </c>
      <c r="G1386" s="15" t="s">
        <v>193</v>
      </c>
    </row>
    <row r="1387" spans="2:7">
      <c r="B1387" s="3"/>
      <c r="C1387" s="27"/>
      <c r="D1387" s="24"/>
      <c r="E1387" s="24">
        <v>0</v>
      </c>
      <c r="F1387" s="30">
        <v>0</v>
      </c>
      <c r="G1387" s="24">
        <f t="shared" ref="G1387:G1389" si="112">IF(F1387=0,0,E1387/F1387)</f>
        <v>0</v>
      </c>
    </row>
    <row r="1388" spans="2:7">
      <c r="B1388" s="3"/>
      <c r="C1388" s="16"/>
      <c r="D1388" s="24"/>
      <c r="E1388" s="24">
        <v>0</v>
      </c>
      <c r="F1388" s="30">
        <f>IF(E1388=0,0,F1372)</f>
        <v>0</v>
      </c>
      <c r="G1388" s="24">
        <f t="shared" si="112"/>
        <v>0</v>
      </c>
    </row>
    <row r="1389" spans="2:7" ht="15.75" thickBot="1">
      <c r="B1389" s="3"/>
      <c r="C1389" s="16"/>
      <c r="D1389" s="24"/>
      <c r="E1389" s="24">
        <v>0</v>
      </c>
      <c r="F1389" s="30">
        <f>IF(E1389=0,0,F1373)</f>
        <v>0</v>
      </c>
      <c r="G1389" s="24">
        <f t="shared" si="112"/>
        <v>0</v>
      </c>
    </row>
    <row r="1390" spans="2:7" ht="15.75" thickBot="1">
      <c r="B1390" s="11"/>
      <c r="C1390" s="11"/>
      <c r="D1390" s="11"/>
      <c r="E1390" s="11"/>
      <c r="F1390" s="9" t="s">
        <v>189</v>
      </c>
      <c r="G1390" s="10">
        <f>G1387+G1388+G1389</f>
        <v>0</v>
      </c>
    </row>
    <row r="1391" spans="2:7" ht="15.75" thickBot="1">
      <c r="B1391" s="11"/>
      <c r="C1391" s="11"/>
      <c r="D1391" s="11"/>
      <c r="E1391" s="11"/>
      <c r="F1391" s="12"/>
      <c r="G1391" s="12"/>
    </row>
    <row r="1392" spans="2:7" ht="24" thickBot="1">
      <c r="B1392" s="11"/>
      <c r="C1392" s="11"/>
      <c r="D1392" s="11"/>
      <c r="E1392" s="120" t="s">
        <v>197</v>
      </c>
      <c r="F1392" s="121"/>
      <c r="G1392" s="58">
        <f>G1374+G1383+G1390</f>
        <v>0</v>
      </c>
    </row>
    <row r="1393" spans="2:7">
      <c r="B1393" s="11"/>
      <c r="C1393" s="11"/>
      <c r="D1393" s="11"/>
      <c r="E1393" s="117"/>
      <c r="F1393" s="117"/>
      <c r="G1393" s="117"/>
    </row>
    <row r="1394" spans="2:7">
      <c r="B1394" s="11"/>
      <c r="C1394" s="11"/>
      <c r="D1394" s="11"/>
      <c r="E1394" s="11"/>
      <c r="F1394" s="11"/>
      <c r="G1394" s="11"/>
    </row>
    <row r="1395" spans="2:7" ht="15.75" thickBot="1">
      <c r="B1395" s="11"/>
      <c r="C1395" s="11"/>
      <c r="D1395" s="11"/>
      <c r="E1395" s="11"/>
      <c r="F1395" s="11"/>
      <c r="G1395" s="11"/>
    </row>
    <row r="1396" spans="2:7">
      <c r="B1396" s="4" t="s">
        <v>61</v>
      </c>
      <c r="C1396" s="122" t="s">
        <v>178</v>
      </c>
      <c r="D1396" s="123"/>
      <c r="E1396" s="124"/>
      <c r="F1396" s="5" t="s">
        <v>63</v>
      </c>
      <c r="G1396" s="6" t="s">
        <v>179</v>
      </c>
    </row>
    <row r="1397" spans="2:7" ht="19.5" thickBot="1">
      <c r="B1397" s="8"/>
      <c r="C1397" s="125" t="s">
        <v>44</v>
      </c>
      <c r="D1397" s="126"/>
      <c r="E1397" s="127"/>
      <c r="F1397" s="25" t="s">
        <v>203</v>
      </c>
      <c r="G1397" s="7"/>
    </row>
    <row r="1398" spans="2:7">
      <c r="B1398" s="12"/>
      <c r="C1398" s="12"/>
      <c r="D1398" s="12"/>
      <c r="E1398" s="12"/>
      <c r="F1398" s="12"/>
      <c r="G1398" s="12"/>
    </row>
    <row r="1399" spans="2:7" ht="15" customHeight="1">
      <c r="B1399" s="11"/>
      <c r="C1399" s="11"/>
      <c r="D1399" s="128"/>
      <c r="E1399" s="118"/>
      <c r="F1399" s="118"/>
      <c r="G1399" s="118"/>
    </row>
    <row r="1400" spans="2:7" ht="15.75" thickBot="1">
      <c r="B1400" s="130" t="s">
        <v>181</v>
      </c>
      <c r="C1400" s="130"/>
      <c r="D1400" s="129"/>
      <c r="E1400" s="119"/>
      <c r="F1400" s="119"/>
      <c r="G1400" s="119"/>
    </row>
    <row r="1401" spans="2:7">
      <c r="B1401" s="19" t="s">
        <v>182</v>
      </c>
      <c r="C1401" s="26" t="s">
        <v>52</v>
      </c>
      <c r="D1401" s="18" t="s">
        <v>63</v>
      </c>
      <c r="E1401" s="18" t="s">
        <v>183</v>
      </c>
      <c r="F1401" s="18" t="s">
        <v>184</v>
      </c>
      <c r="G1401" s="18" t="s">
        <v>185</v>
      </c>
    </row>
    <row r="1402" spans="2:7">
      <c r="B1402" s="3"/>
      <c r="C1402" s="27" t="s">
        <v>57</v>
      </c>
      <c r="D1402" s="20" t="s">
        <v>186</v>
      </c>
      <c r="E1402" s="20">
        <f>VLOOKUP(C1402,mo,2,FALSE)</f>
        <v>0</v>
      </c>
      <c r="F1402" s="21">
        <v>8</v>
      </c>
      <c r="G1402" s="20">
        <f>IF(E1402=0,0,E1402/F1402)</f>
        <v>0</v>
      </c>
    </row>
    <row r="1403" spans="2:7">
      <c r="B1403" s="3"/>
      <c r="C1403" s="27" t="s">
        <v>201</v>
      </c>
      <c r="D1403" s="20" t="s">
        <v>187</v>
      </c>
      <c r="E1403" s="20" t="s">
        <v>188</v>
      </c>
      <c r="F1403" s="21">
        <v>5</v>
      </c>
      <c r="G1403" s="20">
        <f>G1402*F1403/100</f>
        <v>0</v>
      </c>
    </row>
    <row r="1404" spans="2:7" ht="15.75" thickBot="1">
      <c r="B1404" s="3"/>
      <c r="C1404" s="27"/>
      <c r="D1404" s="20"/>
      <c r="E1404" s="20"/>
      <c r="F1404" s="21"/>
      <c r="G1404" s="20">
        <f>G1403*F1404/100</f>
        <v>0</v>
      </c>
    </row>
    <row r="1405" spans="2:7" ht="15.75" thickBot="1">
      <c r="B1405" s="13"/>
      <c r="C1405" s="13"/>
      <c r="D1405" s="13"/>
      <c r="E1405" s="13"/>
      <c r="F1405" s="9" t="s">
        <v>189</v>
      </c>
      <c r="G1405" s="59">
        <f>G1402+G1403+G1404</f>
        <v>0</v>
      </c>
    </row>
    <row r="1406" spans="2:7">
      <c r="B1406" s="11"/>
      <c r="C1406" s="11"/>
      <c r="D1406" s="11"/>
      <c r="E1406" s="11"/>
      <c r="F1406" s="12"/>
      <c r="G1406" s="12"/>
    </row>
    <row r="1407" spans="2:7">
      <c r="B1407" s="131" t="s">
        <v>190</v>
      </c>
      <c r="C1407" s="131"/>
      <c r="D1407" s="14"/>
      <c r="E1407" s="14"/>
      <c r="F1407" s="14"/>
      <c r="G1407" s="14"/>
    </row>
    <row r="1408" spans="2:7">
      <c r="B1408" s="17" t="s">
        <v>191</v>
      </c>
      <c r="C1408" s="28" t="s">
        <v>178</v>
      </c>
      <c r="D1408" s="15" t="s">
        <v>63</v>
      </c>
      <c r="E1408" s="15" t="s">
        <v>184</v>
      </c>
      <c r="F1408" s="15" t="s">
        <v>192</v>
      </c>
      <c r="G1408" s="15" t="s">
        <v>193</v>
      </c>
    </row>
    <row r="1409" spans="2:7">
      <c r="B1409" s="16"/>
      <c r="C1409" s="27" t="s">
        <v>88</v>
      </c>
      <c r="D1409" s="16" t="str">
        <f>VLOOKUP(C1409,a,2,FALSE)</f>
        <v>m²</v>
      </c>
      <c r="E1409" s="21">
        <v>1.05</v>
      </c>
      <c r="F1409" s="60">
        <f>VLOOKUP(C1409,a,3,FALSE)</f>
        <v>0</v>
      </c>
      <c r="G1409" s="23">
        <f>E1409*F1409</f>
        <v>0</v>
      </c>
    </row>
    <row r="1410" spans="2:7">
      <c r="B1410" s="16" t="s">
        <v>175</v>
      </c>
      <c r="C1410" s="27" t="s">
        <v>126</v>
      </c>
      <c r="D1410" s="16" t="str">
        <f>VLOOKUP(C1410,a,2,FALSE)</f>
        <v>Kg</v>
      </c>
      <c r="E1410" s="21">
        <v>1</v>
      </c>
      <c r="F1410" s="60">
        <f>VLOOKUP(C1410,a,3,FALSE)</f>
        <v>0</v>
      </c>
      <c r="G1410" s="23">
        <f t="shared" ref="G1410" si="113">E1410*F1410</f>
        <v>0</v>
      </c>
    </row>
    <row r="1411" spans="2:7">
      <c r="B1411" s="16"/>
      <c r="C1411" s="27"/>
      <c r="D1411" s="16"/>
      <c r="E1411" s="21"/>
      <c r="F1411" s="22"/>
      <c r="G1411" s="23"/>
    </row>
    <row r="1412" spans="2:7" ht="15.75" thickBot="1">
      <c r="B1412" s="2"/>
      <c r="C1412" s="27"/>
      <c r="D1412" s="2"/>
      <c r="E1412" s="29"/>
      <c r="F1412" s="22"/>
      <c r="G1412" s="23"/>
    </row>
    <row r="1413" spans="2:7" ht="15.75" thickBot="1">
      <c r="B1413" s="11"/>
      <c r="C1413" s="11"/>
      <c r="D1413" s="11"/>
      <c r="E1413" s="11"/>
      <c r="F1413" s="9" t="s">
        <v>189</v>
      </c>
      <c r="G1413" s="59">
        <f>SUM(G1409:G1412)</f>
        <v>0</v>
      </c>
    </row>
    <row r="1414" spans="2:7">
      <c r="B1414" s="11"/>
      <c r="C1414" s="11"/>
      <c r="D1414" s="11"/>
      <c r="E1414" s="11"/>
      <c r="F1414" s="12"/>
      <c r="G1414" s="12"/>
    </row>
    <row r="1415" spans="2:7">
      <c r="B1415" s="131" t="s">
        <v>194</v>
      </c>
      <c r="C1415" s="131"/>
      <c r="D1415" s="14"/>
      <c r="E1415" s="14"/>
      <c r="F1415" s="14"/>
      <c r="G1415" s="14"/>
    </row>
    <row r="1416" spans="2:7">
      <c r="B1416" s="19" t="s">
        <v>191</v>
      </c>
      <c r="C1416" s="28" t="s">
        <v>178</v>
      </c>
      <c r="D1416" s="18" t="s">
        <v>63</v>
      </c>
      <c r="E1416" s="18" t="s">
        <v>195</v>
      </c>
      <c r="F1416" s="15" t="s">
        <v>196</v>
      </c>
      <c r="G1416" s="15" t="s">
        <v>193</v>
      </c>
    </row>
    <row r="1417" spans="2:7">
      <c r="B1417" s="3"/>
      <c r="C1417" s="27"/>
      <c r="D1417" s="24"/>
      <c r="E1417" s="24">
        <v>0</v>
      </c>
      <c r="F1417" s="30">
        <v>0</v>
      </c>
      <c r="G1417" s="24">
        <f t="shared" ref="G1417:G1419" si="114">IF(F1417=0,0,E1417/F1417)</f>
        <v>0</v>
      </c>
    </row>
    <row r="1418" spans="2:7">
      <c r="B1418" s="3"/>
      <c r="C1418" s="16"/>
      <c r="D1418" s="24"/>
      <c r="E1418" s="24">
        <v>0</v>
      </c>
      <c r="F1418" s="30">
        <f>IF(E1418=0,0,F1403)</f>
        <v>0</v>
      </c>
      <c r="G1418" s="24">
        <f t="shared" si="114"/>
        <v>0</v>
      </c>
    </row>
    <row r="1419" spans="2:7" ht="15.75" thickBot="1">
      <c r="B1419" s="3"/>
      <c r="C1419" s="16"/>
      <c r="D1419" s="24"/>
      <c r="E1419" s="24">
        <v>0</v>
      </c>
      <c r="F1419" s="30">
        <f>IF(E1419=0,0,F1404)</f>
        <v>0</v>
      </c>
      <c r="G1419" s="24">
        <f t="shared" si="114"/>
        <v>0</v>
      </c>
    </row>
    <row r="1420" spans="2:7" ht="15.75" thickBot="1">
      <c r="B1420" s="11"/>
      <c r="C1420" s="11"/>
      <c r="D1420" s="11"/>
      <c r="E1420" s="11"/>
      <c r="F1420" s="9" t="s">
        <v>189</v>
      </c>
      <c r="G1420" s="10">
        <f>G1417+G1418+G1419</f>
        <v>0</v>
      </c>
    </row>
    <row r="1421" spans="2:7" ht="15.75" thickBot="1">
      <c r="B1421" s="11"/>
      <c r="C1421" s="11"/>
      <c r="D1421" s="11"/>
      <c r="E1421" s="11"/>
      <c r="F1421" s="12"/>
      <c r="G1421" s="12"/>
    </row>
    <row r="1422" spans="2:7" ht="24" thickBot="1">
      <c r="B1422" s="11"/>
      <c r="C1422" s="11"/>
      <c r="D1422" s="11"/>
      <c r="E1422" s="120" t="s">
        <v>197</v>
      </c>
      <c r="F1422" s="121"/>
      <c r="G1422" s="58">
        <f>G1405+G1413+G1420</f>
        <v>0</v>
      </c>
    </row>
    <row r="1423" spans="2:7">
      <c r="B1423" s="11"/>
      <c r="C1423" s="11"/>
      <c r="D1423" s="11"/>
      <c r="E1423" s="117"/>
      <c r="F1423" s="117"/>
      <c r="G1423" s="117"/>
    </row>
    <row r="1424" spans="2:7">
      <c r="B1424" s="11"/>
      <c r="C1424" s="11"/>
      <c r="D1424" s="11"/>
      <c r="E1424" s="11"/>
      <c r="F1424" s="11"/>
      <c r="G1424" s="11"/>
    </row>
    <row r="1425" spans="2:7" ht="15.75" thickBot="1">
      <c r="B1425" s="11"/>
      <c r="C1425" s="11"/>
      <c r="D1425" s="11"/>
      <c r="E1425" s="11"/>
      <c r="F1425" s="11"/>
      <c r="G1425" s="11"/>
    </row>
    <row r="1426" spans="2:7">
      <c r="B1426" s="4" t="s">
        <v>61</v>
      </c>
      <c r="C1426" s="122" t="s">
        <v>178</v>
      </c>
      <c r="D1426" s="123"/>
      <c r="E1426" s="124"/>
      <c r="F1426" s="5" t="s">
        <v>63</v>
      </c>
      <c r="G1426" s="6" t="s">
        <v>179</v>
      </c>
    </row>
    <row r="1427" spans="2:7" ht="19.5" thickBot="1">
      <c r="B1427" s="8"/>
      <c r="C1427" s="125" t="s">
        <v>45</v>
      </c>
      <c r="D1427" s="126"/>
      <c r="E1427" s="127"/>
      <c r="F1427" s="25" t="s">
        <v>200</v>
      </c>
      <c r="G1427" s="7"/>
    </row>
    <row r="1428" spans="2:7">
      <c r="B1428" s="12"/>
      <c r="C1428" s="12"/>
      <c r="D1428" s="12"/>
      <c r="E1428" s="12"/>
      <c r="F1428" s="12"/>
      <c r="G1428" s="12"/>
    </row>
    <row r="1429" spans="2:7">
      <c r="B1429" s="11"/>
      <c r="C1429" s="11"/>
      <c r="D1429" s="132"/>
      <c r="E1429" s="118"/>
      <c r="F1429" s="118"/>
      <c r="G1429" s="118"/>
    </row>
    <row r="1430" spans="2:7" ht="15.75" thickBot="1">
      <c r="B1430" s="130" t="s">
        <v>181</v>
      </c>
      <c r="C1430" s="130"/>
      <c r="D1430" s="133"/>
      <c r="E1430" s="119"/>
      <c r="F1430" s="119"/>
      <c r="G1430" s="119"/>
    </row>
    <row r="1431" spans="2:7">
      <c r="B1431" s="19" t="s">
        <v>182</v>
      </c>
      <c r="C1431" s="15" t="s">
        <v>52</v>
      </c>
      <c r="D1431" s="18" t="s">
        <v>63</v>
      </c>
      <c r="E1431" s="18" t="s">
        <v>183</v>
      </c>
      <c r="F1431" s="18" t="s">
        <v>184</v>
      </c>
      <c r="G1431" s="18" t="s">
        <v>185</v>
      </c>
    </row>
    <row r="1432" spans="2:7">
      <c r="B1432" s="3"/>
      <c r="C1432" s="27" t="s">
        <v>57</v>
      </c>
      <c r="D1432" s="20" t="s">
        <v>186</v>
      </c>
      <c r="E1432" s="20">
        <f>VLOOKUP(C1432,mo,2,FALSE)</f>
        <v>0</v>
      </c>
      <c r="F1432" s="21">
        <v>16.5</v>
      </c>
      <c r="G1432" s="20">
        <f>IF(E1432=0,0,E1432/F1432)</f>
        <v>0</v>
      </c>
    </row>
    <row r="1433" spans="2:7">
      <c r="B1433" s="3"/>
      <c r="C1433" s="27" t="s">
        <v>201</v>
      </c>
      <c r="D1433" s="20" t="s">
        <v>187</v>
      </c>
      <c r="E1433" s="20"/>
      <c r="F1433" s="21">
        <v>5</v>
      </c>
      <c r="G1433" s="20">
        <f>G1432*F1433/100</f>
        <v>0</v>
      </c>
    </row>
    <row r="1434" spans="2:7" ht="15.75" thickBot="1">
      <c r="B1434" s="3"/>
      <c r="C1434" s="27"/>
      <c r="D1434" s="20"/>
      <c r="E1434" s="20"/>
      <c r="F1434" s="21"/>
      <c r="G1434" s="20"/>
    </row>
    <row r="1435" spans="2:7" ht="15.75" thickBot="1">
      <c r="B1435" s="13"/>
      <c r="C1435" s="13"/>
      <c r="D1435" s="13"/>
      <c r="E1435" s="13"/>
      <c r="F1435" s="9" t="s">
        <v>189</v>
      </c>
      <c r="G1435" s="59">
        <f>G1432+G1433</f>
        <v>0</v>
      </c>
    </row>
    <row r="1436" spans="2:7">
      <c r="B1436" s="11"/>
      <c r="C1436" s="11"/>
      <c r="D1436" s="11"/>
      <c r="E1436" s="11"/>
      <c r="F1436" s="12"/>
      <c r="G1436" s="12"/>
    </row>
    <row r="1437" spans="2:7">
      <c r="B1437" s="131" t="s">
        <v>190</v>
      </c>
      <c r="C1437" s="131"/>
      <c r="D1437" s="14"/>
      <c r="E1437" s="14"/>
      <c r="F1437" s="14"/>
      <c r="G1437" s="14"/>
    </row>
    <row r="1438" spans="2:7">
      <c r="B1438" s="17" t="s">
        <v>191</v>
      </c>
      <c r="C1438" s="28" t="s">
        <v>178</v>
      </c>
      <c r="D1438" s="15" t="s">
        <v>63</v>
      </c>
      <c r="E1438" s="15" t="s">
        <v>184</v>
      </c>
      <c r="F1438" s="15" t="s">
        <v>192</v>
      </c>
      <c r="G1438" s="15" t="s">
        <v>193</v>
      </c>
    </row>
    <row r="1439" spans="2:7">
      <c r="B1439" s="16"/>
      <c r="C1439" s="27" t="s">
        <v>146</v>
      </c>
      <c r="D1439" s="16" t="str">
        <f>VLOOKUP(C1439,a,2,FALSE)</f>
        <v>UNIDAD</v>
      </c>
      <c r="E1439" s="21">
        <v>1.1399999999999999</v>
      </c>
      <c r="F1439" s="60">
        <f>VLOOKUP(C1439,a,3,FALSE)</f>
        <v>0</v>
      </c>
      <c r="G1439" s="23">
        <f>E1439*F1439</f>
        <v>0</v>
      </c>
    </row>
    <row r="1440" spans="2:7">
      <c r="B1440" s="16" t="s">
        <v>175</v>
      </c>
      <c r="C1440" s="27" t="s">
        <v>106</v>
      </c>
      <c r="D1440" s="16" t="str">
        <f>VLOOKUP(C1440,a,2,FALSE)</f>
        <v>UNIDAD</v>
      </c>
      <c r="E1440" s="21">
        <v>1.5</v>
      </c>
      <c r="F1440" s="60">
        <f>VLOOKUP(C1440,a,3,FALSE)</f>
        <v>0</v>
      </c>
      <c r="G1440" s="23">
        <f t="shared" ref="G1440:G1442" si="115">E1440*F1440</f>
        <v>0</v>
      </c>
    </row>
    <row r="1441" spans="2:7">
      <c r="B1441" s="16"/>
      <c r="C1441" s="27" t="s">
        <v>71</v>
      </c>
      <c r="D1441" s="16" t="str">
        <f>VLOOKUP(C1441,a,2,FALSE)</f>
        <v>UNIDAD</v>
      </c>
      <c r="E1441" s="21">
        <v>2</v>
      </c>
      <c r="F1441" s="60">
        <f>VLOOKUP(C1441,a,3,FALSE)</f>
        <v>0</v>
      </c>
      <c r="G1441" s="23">
        <f t="shared" si="115"/>
        <v>0</v>
      </c>
    </row>
    <row r="1442" spans="2:7" ht="15.75" thickBot="1">
      <c r="B1442" s="2"/>
      <c r="C1442" s="27" t="s">
        <v>90</v>
      </c>
      <c r="D1442" s="16" t="str">
        <f>VLOOKUP(C1442,a,2,FALSE)</f>
        <v>UNIDAD</v>
      </c>
      <c r="E1442" s="29">
        <v>0.32</v>
      </c>
      <c r="F1442" s="60">
        <f>VLOOKUP(C1442,a,3,FALSE)</f>
        <v>0</v>
      </c>
      <c r="G1442" s="23">
        <f t="shared" si="115"/>
        <v>0</v>
      </c>
    </row>
    <row r="1443" spans="2:7" ht="15.75" thickBot="1">
      <c r="B1443" s="11"/>
      <c r="C1443" s="11"/>
      <c r="D1443" s="11"/>
      <c r="E1443" s="11"/>
      <c r="F1443" s="9" t="s">
        <v>189</v>
      </c>
      <c r="G1443" s="59">
        <f>SUM(G1439:G1442)</f>
        <v>0</v>
      </c>
    </row>
    <row r="1444" spans="2:7">
      <c r="B1444" s="11"/>
      <c r="C1444" s="11"/>
      <c r="D1444" s="11"/>
      <c r="E1444" s="11"/>
      <c r="F1444" s="12"/>
      <c r="G1444" s="12"/>
    </row>
    <row r="1445" spans="2:7">
      <c r="B1445" s="131" t="s">
        <v>194</v>
      </c>
      <c r="C1445" s="131"/>
      <c r="D1445" s="14"/>
      <c r="E1445" s="14"/>
      <c r="F1445" s="14"/>
      <c r="G1445" s="14"/>
    </row>
    <row r="1446" spans="2:7">
      <c r="B1446" s="19" t="s">
        <v>191</v>
      </c>
      <c r="C1446" s="28" t="s">
        <v>178</v>
      </c>
      <c r="D1446" s="18" t="s">
        <v>63</v>
      </c>
      <c r="E1446" s="18" t="s">
        <v>195</v>
      </c>
      <c r="F1446" s="15" t="s">
        <v>196</v>
      </c>
      <c r="G1446" s="15" t="s">
        <v>193</v>
      </c>
    </row>
    <row r="1447" spans="2:7">
      <c r="B1447" s="3"/>
      <c r="C1447" s="16" t="s">
        <v>208</v>
      </c>
      <c r="D1447" s="24" t="s">
        <v>209</v>
      </c>
      <c r="E1447" s="24">
        <v>0</v>
      </c>
      <c r="F1447" s="30">
        <f>F1432</f>
        <v>16.5</v>
      </c>
      <c r="G1447" s="24">
        <f t="shared" ref="G1447" si="116">IF(F1447=0,0,E1447/F1447)</f>
        <v>0</v>
      </c>
    </row>
    <row r="1448" spans="2:7">
      <c r="B1448" s="3"/>
      <c r="C1448" s="16"/>
      <c r="D1448" s="24"/>
      <c r="E1448" s="24"/>
      <c r="F1448" s="30"/>
      <c r="G1448" s="24"/>
    </row>
    <row r="1449" spans="2:7" ht="15.75" thickBot="1">
      <c r="B1449" s="3"/>
      <c r="C1449" s="16"/>
      <c r="D1449" s="24"/>
      <c r="E1449" s="24"/>
      <c r="F1449" s="30"/>
      <c r="G1449" s="24"/>
    </row>
    <row r="1450" spans="2:7" ht="15.75" thickBot="1">
      <c r="B1450" s="11"/>
      <c r="C1450" s="11"/>
      <c r="D1450" s="11"/>
      <c r="E1450" s="11"/>
      <c r="F1450" s="9" t="s">
        <v>189</v>
      </c>
      <c r="G1450" s="59">
        <f>G1447+G1448</f>
        <v>0</v>
      </c>
    </row>
    <row r="1451" spans="2:7" ht="15.75" thickBot="1">
      <c r="B1451" s="11"/>
      <c r="C1451" s="11"/>
      <c r="D1451" s="11"/>
      <c r="E1451" s="11"/>
      <c r="F1451" s="12"/>
      <c r="G1451" s="12"/>
    </row>
    <row r="1452" spans="2:7" ht="24" thickBot="1">
      <c r="B1452" s="11"/>
      <c r="C1452" s="11"/>
      <c r="D1452" s="11"/>
      <c r="E1452" s="120" t="s">
        <v>197</v>
      </c>
      <c r="F1452" s="121"/>
      <c r="G1452" s="58">
        <f>G1435+G1443+G1450</f>
        <v>0</v>
      </c>
    </row>
    <row r="1453" spans="2:7">
      <c r="B1453" s="11"/>
      <c r="C1453" s="11"/>
      <c r="D1453" s="11"/>
      <c r="E1453" s="117"/>
      <c r="F1453" s="117"/>
      <c r="G1453" s="117"/>
    </row>
    <row r="1454" spans="2:7">
      <c r="B1454" s="11"/>
      <c r="C1454" s="11"/>
      <c r="D1454" s="11"/>
      <c r="E1454" s="11"/>
      <c r="F1454" s="11"/>
      <c r="G1454" s="11"/>
    </row>
    <row r="1455" spans="2:7" ht="15.75" thickBot="1">
      <c r="B1455" s="11"/>
      <c r="C1455" s="11"/>
      <c r="D1455" s="11"/>
      <c r="E1455" s="11"/>
      <c r="F1455" s="11"/>
      <c r="G1455" s="11"/>
    </row>
    <row r="1456" spans="2:7">
      <c r="B1456" s="4" t="s">
        <v>61</v>
      </c>
      <c r="C1456" s="122" t="s">
        <v>178</v>
      </c>
      <c r="D1456" s="123"/>
      <c r="E1456" s="124"/>
      <c r="F1456" s="5" t="s">
        <v>63</v>
      </c>
      <c r="G1456" s="6" t="s">
        <v>179</v>
      </c>
    </row>
    <row r="1457" spans="2:7" ht="19.5" thickBot="1">
      <c r="B1457" s="8"/>
      <c r="C1457" s="125" t="s">
        <v>46</v>
      </c>
      <c r="D1457" s="126"/>
      <c r="E1457" s="127"/>
      <c r="F1457" s="25" t="s">
        <v>200</v>
      </c>
      <c r="G1457" s="7"/>
    </row>
    <row r="1458" spans="2:7">
      <c r="B1458" s="12"/>
      <c r="C1458" s="12"/>
      <c r="D1458" s="12"/>
      <c r="E1458" s="12"/>
      <c r="F1458" s="12"/>
      <c r="G1458" s="12"/>
    </row>
    <row r="1459" spans="2:7" ht="15" customHeight="1">
      <c r="B1459" s="11"/>
      <c r="C1459" s="11"/>
      <c r="D1459" s="128"/>
      <c r="E1459" s="118"/>
      <c r="F1459" s="118"/>
      <c r="G1459" s="118"/>
    </row>
    <row r="1460" spans="2:7" ht="15.75" thickBot="1">
      <c r="B1460" s="130" t="s">
        <v>181</v>
      </c>
      <c r="C1460" s="130"/>
      <c r="D1460" s="129"/>
      <c r="E1460" s="119"/>
      <c r="F1460" s="119"/>
      <c r="G1460" s="119"/>
    </row>
    <row r="1461" spans="2:7">
      <c r="B1461" s="19" t="s">
        <v>182</v>
      </c>
      <c r="C1461" s="26" t="s">
        <v>52</v>
      </c>
      <c r="D1461" s="18" t="s">
        <v>63</v>
      </c>
      <c r="E1461" s="18" t="s">
        <v>183</v>
      </c>
      <c r="F1461" s="18" t="s">
        <v>184</v>
      </c>
      <c r="G1461" s="18" t="s">
        <v>185</v>
      </c>
    </row>
    <row r="1462" spans="2:7">
      <c r="B1462" s="3"/>
      <c r="C1462" s="27" t="s">
        <v>55</v>
      </c>
      <c r="D1462" s="20" t="s">
        <v>186</v>
      </c>
      <c r="E1462" s="20">
        <f>VLOOKUP(C1462,mo,2,FALSE)</f>
        <v>0</v>
      </c>
      <c r="F1462" s="21">
        <v>50</v>
      </c>
      <c r="G1462" s="20">
        <f>IF(E1462=0,0,E1462/F1462)</f>
        <v>0</v>
      </c>
    </row>
    <row r="1463" spans="2:7">
      <c r="B1463" s="3"/>
      <c r="C1463" s="27" t="s">
        <v>201</v>
      </c>
      <c r="D1463" s="20" t="s">
        <v>187</v>
      </c>
      <c r="E1463" s="20" t="s">
        <v>188</v>
      </c>
      <c r="F1463" s="21">
        <v>5</v>
      </c>
      <c r="G1463" s="20">
        <f>G1462*F1463/100</f>
        <v>0</v>
      </c>
    </row>
    <row r="1464" spans="2:7" ht="15.75" thickBot="1">
      <c r="B1464" s="3"/>
      <c r="C1464" s="27"/>
      <c r="D1464" s="20"/>
      <c r="E1464" s="20"/>
      <c r="F1464" s="21"/>
      <c r="G1464" s="20">
        <f>G1463*F1464/100</f>
        <v>0</v>
      </c>
    </row>
    <row r="1465" spans="2:7" ht="15.75" thickBot="1">
      <c r="B1465" s="13"/>
      <c r="C1465" s="13"/>
      <c r="D1465" s="13"/>
      <c r="E1465" s="13"/>
      <c r="F1465" s="9" t="s">
        <v>189</v>
      </c>
      <c r="G1465" s="59">
        <f>G1462+G1463+G1464</f>
        <v>0</v>
      </c>
    </row>
    <row r="1466" spans="2:7">
      <c r="B1466" s="11"/>
      <c r="C1466" s="11"/>
      <c r="D1466" s="11"/>
      <c r="E1466" s="11"/>
      <c r="F1466" s="12"/>
      <c r="G1466" s="12"/>
    </row>
    <row r="1467" spans="2:7">
      <c r="B1467" s="131" t="s">
        <v>190</v>
      </c>
      <c r="C1467" s="131"/>
      <c r="D1467" s="14"/>
      <c r="E1467" s="14"/>
      <c r="F1467" s="14"/>
      <c r="G1467" s="14"/>
    </row>
    <row r="1468" spans="2:7">
      <c r="B1468" s="17" t="s">
        <v>191</v>
      </c>
      <c r="C1468" s="28" t="s">
        <v>178</v>
      </c>
      <c r="D1468" s="15" t="s">
        <v>63</v>
      </c>
      <c r="E1468" s="15" t="s">
        <v>184</v>
      </c>
      <c r="F1468" s="15" t="s">
        <v>192</v>
      </c>
      <c r="G1468" s="15" t="s">
        <v>193</v>
      </c>
    </row>
    <row r="1469" spans="2:7">
      <c r="B1469" s="16"/>
      <c r="C1469" s="27"/>
      <c r="D1469" s="16"/>
      <c r="E1469" s="21"/>
      <c r="F1469" s="60">
        <v>0</v>
      </c>
      <c r="G1469" s="23">
        <f>E1469*F1469</f>
        <v>0</v>
      </c>
    </row>
    <row r="1470" spans="2:7">
      <c r="B1470" s="16" t="s">
        <v>175</v>
      </c>
      <c r="C1470" s="27"/>
      <c r="D1470" s="16"/>
      <c r="E1470" s="21"/>
      <c r="F1470" s="60">
        <v>0</v>
      </c>
      <c r="G1470" s="23">
        <f t="shared" ref="G1470:G1472" si="117">E1470*F1470</f>
        <v>0</v>
      </c>
    </row>
    <row r="1471" spans="2:7">
      <c r="B1471" s="16"/>
      <c r="C1471" s="27"/>
      <c r="D1471" s="16"/>
      <c r="E1471" s="21"/>
      <c r="F1471" s="60">
        <v>0</v>
      </c>
      <c r="G1471" s="23">
        <f t="shared" si="117"/>
        <v>0</v>
      </c>
    </row>
    <row r="1472" spans="2:7" ht="15.75" thickBot="1">
      <c r="B1472" s="2"/>
      <c r="C1472" s="27"/>
      <c r="D1472" s="2"/>
      <c r="E1472" s="29"/>
      <c r="F1472" s="60">
        <v>0</v>
      </c>
      <c r="G1472" s="23">
        <f t="shared" si="117"/>
        <v>0</v>
      </c>
    </row>
    <row r="1473" spans="2:7" ht="15.75" thickBot="1">
      <c r="B1473" s="11"/>
      <c r="C1473" s="11"/>
      <c r="D1473" s="11"/>
      <c r="E1473" s="11"/>
      <c r="F1473" s="9" t="s">
        <v>189</v>
      </c>
      <c r="G1473" s="59">
        <f>SUM(G1469:G1472)</f>
        <v>0</v>
      </c>
    </row>
    <row r="1474" spans="2:7">
      <c r="B1474" s="11"/>
      <c r="C1474" s="11"/>
      <c r="D1474" s="11"/>
      <c r="E1474" s="11"/>
      <c r="F1474" s="12"/>
      <c r="G1474" s="12"/>
    </row>
    <row r="1475" spans="2:7">
      <c r="B1475" s="131" t="s">
        <v>194</v>
      </c>
      <c r="C1475" s="131"/>
      <c r="D1475" s="14"/>
      <c r="E1475" s="14"/>
      <c r="F1475" s="14"/>
      <c r="G1475" s="14"/>
    </row>
    <row r="1476" spans="2:7">
      <c r="B1476" s="19" t="s">
        <v>191</v>
      </c>
      <c r="C1476" s="28" t="s">
        <v>178</v>
      </c>
      <c r="D1476" s="18" t="s">
        <v>63</v>
      </c>
      <c r="E1476" s="18" t="s">
        <v>195</v>
      </c>
      <c r="F1476" s="15" t="s">
        <v>196</v>
      </c>
      <c r="G1476" s="15" t="s">
        <v>193</v>
      </c>
    </row>
    <row r="1477" spans="2:7">
      <c r="B1477" s="3"/>
      <c r="C1477" s="27"/>
      <c r="D1477" s="24"/>
      <c r="E1477" s="24">
        <v>0</v>
      </c>
      <c r="F1477" s="30">
        <f>IF(E1477=0,0,$F$13)</f>
        <v>0</v>
      </c>
      <c r="G1477" s="24">
        <f t="shared" ref="G1477:G1479" si="118">IF(F1477=0,0,E1477/F1477)</f>
        <v>0</v>
      </c>
    </row>
    <row r="1478" spans="2:7">
      <c r="B1478" s="3"/>
      <c r="C1478" s="16"/>
      <c r="D1478" s="24"/>
      <c r="E1478" s="24">
        <v>0</v>
      </c>
      <c r="F1478" s="30">
        <f t="shared" ref="F1478:F1479" si="119">IF(E1478=0,0,$F$13)</f>
        <v>0</v>
      </c>
      <c r="G1478" s="24">
        <f t="shared" si="118"/>
        <v>0</v>
      </c>
    </row>
    <row r="1479" spans="2:7" ht="15.75" thickBot="1">
      <c r="B1479" s="3"/>
      <c r="C1479" s="16"/>
      <c r="D1479" s="24"/>
      <c r="E1479" s="24">
        <v>0</v>
      </c>
      <c r="F1479" s="30">
        <f t="shared" si="119"/>
        <v>0</v>
      </c>
      <c r="G1479" s="24">
        <f t="shared" si="118"/>
        <v>0</v>
      </c>
    </row>
    <row r="1480" spans="2:7" ht="15.75" thickBot="1">
      <c r="B1480" s="11"/>
      <c r="C1480" s="11"/>
      <c r="D1480" s="11"/>
      <c r="E1480" s="11"/>
      <c r="F1480" s="9" t="s">
        <v>189</v>
      </c>
      <c r="G1480" s="10">
        <f>G1477+G1478+G1479</f>
        <v>0</v>
      </c>
    </row>
    <row r="1481" spans="2:7" ht="15.75" thickBot="1">
      <c r="B1481" s="11"/>
      <c r="C1481" s="11"/>
      <c r="D1481" s="11"/>
      <c r="E1481" s="11"/>
      <c r="F1481" s="12"/>
      <c r="G1481" s="12"/>
    </row>
    <row r="1482" spans="2:7" ht="24" thickBot="1">
      <c r="B1482" s="11"/>
      <c r="C1482" s="11"/>
      <c r="D1482" s="11"/>
      <c r="E1482" s="120" t="s">
        <v>197</v>
      </c>
      <c r="F1482" s="121"/>
      <c r="G1482" s="58">
        <f>G1465+G1473+G1480</f>
        <v>0</v>
      </c>
    </row>
    <row r="1483" spans="2:7">
      <c r="B1483" s="11"/>
      <c r="C1483" s="11"/>
      <c r="D1483" s="11"/>
      <c r="E1483" s="117"/>
      <c r="F1483" s="117"/>
      <c r="G1483" s="117"/>
    </row>
    <row r="1484" spans="2:7">
      <c r="B1484" s="11"/>
      <c r="C1484" s="11"/>
      <c r="D1484" s="11"/>
      <c r="E1484" s="11"/>
      <c r="F1484" s="11"/>
      <c r="G1484" s="11"/>
    </row>
    <row r="1485" spans="2:7">
      <c r="B1485" s="11"/>
      <c r="C1485" s="11"/>
      <c r="D1485" s="11"/>
      <c r="E1485" s="11"/>
      <c r="F1485" s="11"/>
      <c r="G1485" s="11"/>
    </row>
  </sheetData>
  <mergeCells count="526">
    <mergeCell ref="C8:E8"/>
    <mergeCell ref="D10:D11"/>
    <mergeCell ref="E10:E11"/>
    <mergeCell ref="F10:F11"/>
    <mergeCell ref="G10:G11"/>
    <mergeCell ref="B11:C11"/>
    <mergeCell ref="H1:H34"/>
    <mergeCell ref="B2:G2"/>
    <mergeCell ref="B3:G3"/>
    <mergeCell ref="B4:G4"/>
    <mergeCell ref="B6:C6"/>
    <mergeCell ref="E34:G34"/>
    <mergeCell ref="D6:G6"/>
    <mergeCell ref="B18:C18"/>
    <mergeCell ref="B26:C26"/>
    <mergeCell ref="E32:G32"/>
    <mergeCell ref="E33:F33"/>
    <mergeCell ref="C7:E7"/>
    <mergeCell ref="G40:G41"/>
    <mergeCell ref="B41:C41"/>
    <mergeCell ref="B48:C48"/>
    <mergeCell ref="B56:C56"/>
    <mergeCell ref="E62:G62"/>
    <mergeCell ref="C37:E37"/>
    <mergeCell ref="C38:E38"/>
    <mergeCell ref="D40:D41"/>
    <mergeCell ref="E40:E41"/>
    <mergeCell ref="F40:F41"/>
    <mergeCell ref="B78:C78"/>
    <mergeCell ref="B86:C86"/>
    <mergeCell ref="E92:G92"/>
    <mergeCell ref="E93:F93"/>
    <mergeCell ref="E94:G94"/>
    <mergeCell ref="E63:F63"/>
    <mergeCell ref="E64:G64"/>
    <mergeCell ref="C67:E67"/>
    <mergeCell ref="C68:E68"/>
    <mergeCell ref="D70:D71"/>
    <mergeCell ref="E70:E71"/>
    <mergeCell ref="F70:F71"/>
    <mergeCell ref="G70:G71"/>
    <mergeCell ref="B71:C71"/>
    <mergeCell ref="G100:G101"/>
    <mergeCell ref="B101:C101"/>
    <mergeCell ref="B108:C108"/>
    <mergeCell ref="B116:C116"/>
    <mergeCell ref="C97:E97"/>
    <mergeCell ref="C98:E98"/>
    <mergeCell ref="D100:D101"/>
    <mergeCell ref="E100:E101"/>
    <mergeCell ref="F100:F101"/>
    <mergeCell ref="E153:F153"/>
    <mergeCell ref="B146:C146"/>
    <mergeCell ref="B138:C138"/>
    <mergeCell ref="D130:D131"/>
    <mergeCell ref="E130:E131"/>
    <mergeCell ref="F130:F131"/>
    <mergeCell ref="G130:G131"/>
    <mergeCell ref="B131:C131"/>
    <mergeCell ref="E123:F123"/>
    <mergeCell ref="C127:E127"/>
    <mergeCell ref="C128:E128"/>
    <mergeCell ref="E124:G124"/>
    <mergeCell ref="G190:G191"/>
    <mergeCell ref="B191:C191"/>
    <mergeCell ref="G160:G161"/>
    <mergeCell ref="B161:C161"/>
    <mergeCell ref="B168:C168"/>
    <mergeCell ref="B176:C176"/>
    <mergeCell ref="C157:E157"/>
    <mergeCell ref="C158:E158"/>
    <mergeCell ref="D160:D161"/>
    <mergeCell ref="E160:E161"/>
    <mergeCell ref="F160:F161"/>
    <mergeCell ref="C218:E218"/>
    <mergeCell ref="D220:D221"/>
    <mergeCell ref="E220:E221"/>
    <mergeCell ref="F220:F221"/>
    <mergeCell ref="B198:C198"/>
    <mergeCell ref="B206:C206"/>
    <mergeCell ref="E213:F213"/>
    <mergeCell ref="E183:F183"/>
    <mergeCell ref="C187:E187"/>
    <mergeCell ref="C188:E188"/>
    <mergeCell ref="D190:D191"/>
    <mergeCell ref="E190:E191"/>
    <mergeCell ref="F190:F191"/>
    <mergeCell ref="D282:D283"/>
    <mergeCell ref="E282:E283"/>
    <mergeCell ref="F282:F283"/>
    <mergeCell ref="G282:G283"/>
    <mergeCell ref="B283:C283"/>
    <mergeCell ref="B258:C258"/>
    <mergeCell ref="B268:C268"/>
    <mergeCell ref="E275:F275"/>
    <mergeCell ref="C279:E279"/>
    <mergeCell ref="C280:E280"/>
    <mergeCell ref="B315:C315"/>
    <mergeCell ref="B322:C322"/>
    <mergeCell ref="B332:C332"/>
    <mergeCell ref="C311:E311"/>
    <mergeCell ref="C312:E312"/>
    <mergeCell ref="D314:D315"/>
    <mergeCell ref="E314:E315"/>
    <mergeCell ref="F314:F315"/>
    <mergeCell ref="B290:C290"/>
    <mergeCell ref="B300:C300"/>
    <mergeCell ref="E307:F307"/>
    <mergeCell ref="B354:C354"/>
    <mergeCell ref="B364:C364"/>
    <mergeCell ref="E371:F371"/>
    <mergeCell ref="E339:F339"/>
    <mergeCell ref="C343:E343"/>
    <mergeCell ref="C344:E344"/>
    <mergeCell ref="D346:D347"/>
    <mergeCell ref="E346:E347"/>
    <mergeCell ref="F346:F347"/>
    <mergeCell ref="B347:C347"/>
    <mergeCell ref="G378:G379"/>
    <mergeCell ref="B379:C379"/>
    <mergeCell ref="B386:C386"/>
    <mergeCell ref="B396:C396"/>
    <mergeCell ref="C375:E375"/>
    <mergeCell ref="C376:E376"/>
    <mergeCell ref="D378:D379"/>
    <mergeCell ref="E378:E379"/>
    <mergeCell ref="F378:F379"/>
    <mergeCell ref="C439:E439"/>
    <mergeCell ref="C440:E440"/>
    <mergeCell ref="D442:D443"/>
    <mergeCell ref="E442:E443"/>
    <mergeCell ref="F442:F443"/>
    <mergeCell ref="B418:C418"/>
    <mergeCell ref="B428:C428"/>
    <mergeCell ref="E435:F435"/>
    <mergeCell ref="E403:F403"/>
    <mergeCell ref="C407:E407"/>
    <mergeCell ref="C408:E408"/>
    <mergeCell ref="D410:D411"/>
    <mergeCell ref="E410:E411"/>
    <mergeCell ref="F410:F411"/>
    <mergeCell ref="E404:G404"/>
    <mergeCell ref="G410:G411"/>
    <mergeCell ref="B411:C411"/>
    <mergeCell ref="G535:G536"/>
    <mergeCell ref="B536:C536"/>
    <mergeCell ref="G504:G505"/>
    <mergeCell ref="B505:C505"/>
    <mergeCell ref="B512:C512"/>
    <mergeCell ref="B521:C521"/>
    <mergeCell ref="C501:E501"/>
    <mergeCell ref="C502:E502"/>
    <mergeCell ref="D504:D505"/>
    <mergeCell ref="E504:E505"/>
    <mergeCell ref="F504:F505"/>
    <mergeCell ref="B543:C543"/>
    <mergeCell ref="B552:C552"/>
    <mergeCell ref="E559:F559"/>
    <mergeCell ref="E528:F528"/>
    <mergeCell ref="C532:E532"/>
    <mergeCell ref="C533:E533"/>
    <mergeCell ref="D535:D536"/>
    <mergeCell ref="E535:E536"/>
    <mergeCell ref="F535:F536"/>
    <mergeCell ref="G566:G567"/>
    <mergeCell ref="B567:C567"/>
    <mergeCell ref="B574:C574"/>
    <mergeCell ref="B583:C583"/>
    <mergeCell ref="C563:E563"/>
    <mergeCell ref="C564:E564"/>
    <mergeCell ref="D566:D567"/>
    <mergeCell ref="E566:E567"/>
    <mergeCell ref="F566:F567"/>
    <mergeCell ref="B605:C605"/>
    <mergeCell ref="B614:C614"/>
    <mergeCell ref="E621:F621"/>
    <mergeCell ref="E590:F590"/>
    <mergeCell ref="C594:E594"/>
    <mergeCell ref="C595:E595"/>
    <mergeCell ref="D597:D598"/>
    <mergeCell ref="E597:E598"/>
    <mergeCell ref="F597:F598"/>
    <mergeCell ref="E591:G591"/>
    <mergeCell ref="G597:G598"/>
    <mergeCell ref="B598:C598"/>
    <mergeCell ref="G659:G660"/>
    <mergeCell ref="B660:C660"/>
    <mergeCell ref="G628:G629"/>
    <mergeCell ref="B629:C629"/>
    <mergeCell ref="B636:C636"/>
    <mergeCell ref="B645:C645"/>
    <mergeCell ref="C625:E625"/>
    <mergeCell ref="C626:E626"/>
    <mergeCell ref="D628:D629"/>
    <mergeCell ref="E628:E629"/>
    <mergeCell ref="F628:F629"/>
    <mergeCell ref="B667:C667"/>
    <mergeCell ref="B676:C676"/>
    <mergeCell ref="E683:F683"/>
    <mergeCell ref="E652:F652"/>
    <mergeCell ref="C656:E656"/>
    <mergeCell ref="C657:E657"/>
    <mergeCell ref="D659:D660"/>
    <mergeCell ref="E659:E660"/>
    <mergeCell ref="F659:F660"/>
    <mergeCell ref="G721:G722"/>
    <mergeCell ref="B722:C722"/>
    <mergeCell ref="E715:G715"/>
    <mergeCell ref="G690:G691"/>
    <mergeCell ref="B691:C691"/>
    <mergeCell ref="B698:C698"/>
    <mergeCell ref="B707:C707"/>
    <mergeCell ref="C687:E687"/>
    <mergeCell ref="C688:E688"/>
    <mergeCell ref="D690:D691"/>
    <mergeCell ref="E690:E691"/>
    <mergeCell ref="F690:F691"/>
    <mergeCell ref="B729:C729"/>
    <mergeCell ref="B738:C738"/>
    <mergeCell ref="E745:F745"/>
    <mergeCell ref="E714:F714"/>
    <mergeCell ref="C718:E718"/>
    <mergeCell ref="C719:E719"/>
    <mergeCell ref="D721:D722"/>
    <mergeCell ref="E721:E722"/>
    <mergeCell ref="F721:F722"/>
    <mergeCell ref="G783:G784"/>
    <mergeCell ref="B784:C784"/>
    <mergeCell ref="G752:G753"/>
    <mergeCell ref="B753:C753"/>
    <mergeCell ref="B760:C760"/>
    <mergeCell ref="B769:C769"/>
    <mergeCell ref="C749:E749"/>
    <mergeCell ref="C750:E750"/>
    <mergeCell ref="D752:D753"/>
    <mergeCell ref="E752:E753"/>
    <mergeCell ref="F752:F753"/>
    <mergeCell ref="B791:C791"/>
    <mergeCell ref="B800:C800"/>
    <mergeCell ref="E807:F807"/>
    <mergeCell ref="E776:F776"/>
    <mergeCell ref="C780:E780"/>
    <mergeCell ref="C781:E781"/>
    <mergeCell ref="D783:D784"/>
    <mergeCell ref="E783:E784"/>
    <mergeCell ref="F783:F784"/>
    <mergeCell ref="G847:G848"/>
    <mergeCell ref="B848:C848"/>
    <mergeCell ref="G814:G815"/>
    <mergeCell ref="B815:C815"/>
    <mergeCell ref="B822:C822"/>
    <mergeCell ref="B833:C833"/>
    <mergeCell ref="C811:E811"/>
    <mergeCell ref="C812:E812"/>
    <mergeCell ref="D814:D815"/>
    <mergeCell ref="E814:E815"/>
    <mergeCell ref="F814:F815"/>
    <mergeCell ref="B855:C855"/>
    <mergeCell ref="B864:C864"/>
    <mergeCell ref="E871:F871"/>
    <mergeCell ref="E840:F840"/>
    <mergeCell ref="C844:E844"/>
    <mergeCell ref="C845:E845"/>
    <mergeCell ref="D847:D848"/>
    <mergeCell ref="E847:E848"/>
    <mergeCell ref="F847:F848"/>
    <mergeCell ref="G909:G910"/>
    <mergeCell ref="B910:C910"/>
    <mergeCell ref="E903:G903"/>
    <mergeCell ref="G878:G879"/>
    <mergeCell ref="B879:C879"/>
    <mergeCell ref="B886:C886"/>
    <mergeCell ref="B895:C895"/>
    <mergeCell ref="C875:E875"/>
    <mergeCell ref="C876:E876"/>
    <mergeCell ref="D878:D879"/>
    <mergeCell ref="E878:E879"/>
    <mergeCell ref="F878:F879"/>
    <mergeCell ref="B917:C917"/>
    <mergeCell ref="B926:C926"/>
    <mergeCell ref="E933:F933"/>
    <mergeCell ref="E902:F902"/>
    <mergeCell ref="C906:E906"/>
    <mergeCell ref="C907:E907"/>
    <mergeCell ref="D909:D910"/>
    <mergeCell ref="E909:E910"/>
    <mergeCell ref="F909:F910"/>
    <mergeCell ref="F1002:F1003"/>
    <mergeCell ref="B979:C979"/>
    <mergeCell ref="B988:C988"/>
    <mergeCell ref="E995:F995"/>
    <mergeCell ref="G940:G941"/>
    <mergeCell ref="B941:C941"/>
    <mergeCell ref="B948:C948"/>
    <mergeCell ref="B957:C957"/>
    <mergeCell ref="C937:E937"/>
    <mergeCell ref="C938:E938"/>
    <mergeCell ref="D940:D941"/>
    <mergeCell ref="E940:E941"/>
    <mergeCell ref="F940:F941"/>
    <mergeCell ref="B1041:C1041"/>
    <mergeCell ref="B1059:C1059"/>
    <mergeCell ref="E1066:F1066"/>
    <mergeCell ref="E1026:F1026"/>
    <mergeCell ref="C1030:E1030"/>
    <mergeCell ref="C1031:E1031"/>
    <mergeCell ref="D1033:D1034"/>
    <mergeCell ref="E1033:E1034"/>
    <mergeCell ref="F1033:F1034"/>
    <mergeCell ref="B1034:C1034"/>
    <mergeCell ref="G1104:G1105"/>
    <mergeCell ref="B1105:C1105"/>
    <mergeCell ref="E1098:G1098"/>
    <mergeCell ref="G1073:G1074"/>
    <mergeCell ref="B1074:C1074"/>
    <mergeCell ref="B1081:C1081"/>
    <mergeCell ref="B1090:C1090"/>
    <mergeCell ref="C1070:E1070"/>
    <mergeCell ref="C1071:E1071"/>
    <mergeCell ref="D1073:D1074"/>
    <mergeCell ref="E1073:E1074"/>
    <mergeCell ref="F1073:F1074"/>
    <mergeCell ref="B1112:C1112"/>
    <mergeCell ref="B1121:C1121"/>
    <mergeCell ref="E1128:F1128"/>
    <mergeCell ref="E1097:F1097"/>
    <mergeCell ref="C1101:E1101"/>
    <mergeCell ref="C1102:E1102"/>
    <mergeCell ref="D1104:D1105"/>
    <mergeCell ref="E1104:E1105"/>
    <mergeCell ref="F1104:F1105"/>
    <mergeCell ref="G1170:G1171"/>
    <mergeCell ref="B1171:C1171"/>
    <mergeCell ref="G1135:G1136"/>
    <mergeCell ref="B1136:C1136"/>
    <mergeCell ref="B1143:C1143"/>
    <mergeCell ref="B1156:C1156"/>
    <mergeCell ref="C1132:E1132"/>
    <mergeCell ref="C1133:E1133"/>
    <mergeCell ref="D1135:D1136"/>
    <mergeCell ref="E1135:E1136"/>
    <mergeCell ref="F1135:F1136"/>
    <mergeCell ref="B1178:C1178"/>
    <mergeCell ref="B1191:C1191"/>
    <mergeCell ref="E1198:F1198"/>
    <mergeCell ref="E1163:F1163"/>
    <mergeCell ref="C1167:E1167"/>
    <mergeCell ref="C1168:E1168"/>
    <mergeCell ref="D1170:D1171"/>
    <mergeCell ref="E1170:E1171"/>
    <mergeCell ref="F1170:F1171"/>
    <mergeCell ref="G1242:G1243"/>
    <mergeCell ref="B1243:C1243"/>
    <mergeCell ref="G1205:G1206"/>
    <mergeCell ref="B1206:C1206"/>
    <mergeCell ref="B1213:C1213"/>
    <mergeCell ref="B1228:C1228"/>
    <mergeCell ref="C1202:E1202"/>
    <mergeCell ref="C1203:E1203"/>
    <mergeCell ref="D1205:D1206"/>
    <mergeCell ref="E1205:E1206"/>
    <mergeCell ref="F1205:F1206"/>
    <mergeCell ref="C1269:E1269"/>
    <mergeCell ref="C1270:E1270"/>
    <mergeCell ref="D1272:D1273"/>
    <mergeCell ref="E1272:E1273"/>
    <mergeCell ref="F1272:F1273"/>
    <mergeCell ref="B1251:C1251"/>
    <mergeCell ref="B1258:C1258"/>
    <mergeCell ref="E1265:F1265"/>
    <mergeCell ref="E1235:F1235"/>
    <mergeCell ref="C1239:E1239"/>
    <mergeCell ref="C1240:E1240"/>
    <mergeCell ref="D1242:D1243"/>
    <mergeCell ref="E1242:E1243"/>
    <mergeCell ref="F1242:F1243"/>
    <mergeCell ref="C1331:E1331"/>
    <mergeCell ref="C1332:E1332"/>
    <mergeCell ref="D1334:D1335"/>
    <mergeCell ref="E1334:E1335"/>
    <mergeCell ref="F1334:F1335"/>
    <mergeCell ref="B1311:C1311"/>
    <mergeCell ref="B1320:C1320"/>
    <mergeCell ref="E1327:F1327"/>
    <mergeCell ref="B1273:C1273"/>
    <mergeCell ref="B1280:C1280"/>
    <mergeCell ref="B1289:C1289"/>
    <mergeCell ref="E560:G560"/>
    <mergeCell ref="B1467:C1467"/>
    <mergeCell ref="B1475:C1475"/>
    <mergeCell ref="C1456:E1456"/>
    <mergeCell ref="C1457:E1457"/>
    <mergeCell ref="D1459:D1460"/>
    <mergeCell ref="E1459:E1460"/>
    <mergeCell ref="F1459:F1460"/>
    <mergeCell ref="B1437:C1437"/>
    <mergeCell ref="B1445:C1445"/>
    <mergeCell ref="E1452:F1452"/>
    <mergeCell ref="B1376:C1376"/>
    <mergeCell ref="B1385:C1385"/>
    <mergeCell ref="E1392:F1392"/>
    <mergeCell ref="E1361:F1361"/>
    <mergeCell ref="C1365:E1365"/>
    <mergeCell ref="C1366:E1366"/>
    <mergeCell ref="D1368:D1369"/>
    <mergeCell ref="E1368:E1369"/>
    <mergeCell ref="F1368:F1369"/>
    <mergeCell ref="B1369:C1369"/>
    <mergeCell ref="B1335:C1335"/>
    <mergeCell ref="B1342:C1342"/>
    <mergeCell ref="B1354:C1354"/>
    <mergeCell ref="G1399:G1400"/>
    <mergeCell ref="B1400:C1400"/>
    <mergeCell ref="B1407:C1407"/>
    <mergeCell ref="B1415:C1415"/>
    <mergeCell ref="C1396:E1396"/>
    <mergeCell ref="C1397:E1397"/>
    <mergeCell ref="D1399:D1400"/>
    <mergeCell ref="E1399:E1400"/>
    <mergeCell ref="F1399:F1400"/>
    <mergeCell ref="G1459:G1460"/>
    <mergeCell ref="E1422:F1422"/>
    <mergeCell ref="C1426:E1426"/>
    <mergeCell ref="C1427:E1427"/>
    <mergeCell ref="D1429:D1430"/>
    <mergeCell ref="B1460:C1460"/>
    <mergeCell ref="E1429:E1430"/>
    <mergeCell ref="F1429:F1430"/>
    <mergeCell ref="G1429:G1430"/>
    <mergeCell ref="B1430:C1430"/>
    <mergeCell ref="G220:G221"/>
    <mergeCell ref="B221:C221"/>
    <mergeCell ref="B228:C228"/>
    <mergeCell ref="B236:C236"/>
    <mergeCell ref="C217:E217"/>
    <mergeCell ref="E436:G436"/>
    <mergeCell ref="E467:G467"/>
    <mergeCell ref="E498:G498"/>
    <mergeCell ref="E529:G529"/>
    <mergeCell ref="B481:C481"/>
    <mergeCell ref="B490:C490"/>
    <mergeCell ref="E497:F497"/>
    <mergeCell ref="E466:F466"/>
    <mergeCell ref="C470:E470"/>
    <mergeCell ref="C471:E471"/>
    <mergeCell ref="D473:D474"/>
    <mergeCell ref="E473:E474"/>
    <mergeCell ref="F473:F474"/>
    <mergeCell ref="G473:G474"/>
    <mergeCell ref="B474:C474"/>
    <mergeCell ref="G442:G443"/>
    <mergeCell ref="B443:C443"/>
    <mergeCell ref="B450:C450"/>
    <mergeCell ref="B459:C459"/>
    <mergeCell ref="E1303:E1304"/>
    <mergeCell ref="F1303:F1304"/>
    <mergeCell ref="G1303:G1304"/>
    <mergeCell ref="B1304:C1304"/>
    <mergeCell ref="E1297:G1297"/>
    <mergeCell ref="G1272:G1273"/>
    <mergeCell ref="E154:G154"/>
    <mergeCell ref="E184:G184"/>
    <mergeCell ref="E214:G214"/>
    <mergeCell ref="E244:G244"/>
    <mergeCell ref="E276:G276"/>
    <mergeCell ref="E308:G308"/>
    <mergeCell ref="E340:G340"/>
    <mergeCell ref="E372:G372"/>
    <mergeCell ref="G346:G347"/>
    <mergeCell ref="G314:G315"/>
    <mergeCell ref="E243:F243"/>
    <mergeCell ref="C247:E247"/>
    <mergeCell ref="C248:E248"/>
    <mergeCell ref="D250:D251"/>
    <mergeCell ref="E250:E251"/>
    <mergeCell ref="F250:F251"/>
    <mergeCell ref="G250:G251"/>
    <mergeCell ref="B251:C251"/>
    <mergeCell ref="E1067:G1067"/>
    <mergeCell ref="E746:G746"/>
    <mergeCell ref="E777:G777"/>
    <mergeCell ref="E808:G808"/>
    <mergeCell ref="E841:G841"/>
    <mergeCell ref="E872:G872"/>
    <mergeCell ref="E1483:G1483"/>
    <mergeCell ref="E1328:G1328"/>
    <mergeCell ref="E1362:G1362"/>
    <mergeCell ref="E1393:G1393"/>
    <mergeCell ref="E1423:G1423"/>
    <mergeCell ref="E1453:G1453"/>
    <mergeCell ref="E1129:G1129"/>
    <mergeCell ref="E1164:G1164"/>
    <mergeCell ref="E1199:G1199"/>
    <mergeCell ref="E1236:G1236"/>
    <mergeCell ref="E1266:G1266"/>
    <mergeCell ref="E1482:F1482"/>
    <mergeCell ref="G1368:G1369"/>
    <mergeCell ref="G1334:G1335"/>
    <mergeCell ref="E1296:F1296"/>
    <mergeCell ref="C1300:E1300"/>
    <mergeCell ref="C1301:E1301"/>
    <mergeCell ref="D1303:D1304"/>
    <mergeCell ref="E622:G622"/>
    <mergeCell ref="E653:G653"/>
    <mergeCell ref="E684:G684"/>
    <mergeCell ref="G1033:G1034"/>
    <mergeCell ref="G1002:G1003"/>
    <mergeCell ref="E964:F964"/>
    <mergeCell ref="C968:E968"/>
    <mergeCell ref="C969:E969"/>
    <mergeCell ref="D971:D972"/>
    <mergeCell ref="E971:E972"/>
    <mergeCell ref="F971:F972"/>
    <mergeCell ref="G971:G972"/>
    <mergeCell ref="B972:C972"/>
    <mergeCell ref="E934:G934"/>
    <mergeCell ref="E965:G965"/>
    <mergeCell ref="E996:G996"/>
    <mergeCell ref="E1027:G1027"/>
    <mergeCell ref="B1003:C1003"/>
    <mergeCell ref="B1010:C1010"/>
    <mergeCell ref="B1019:C1019"/>
    <mergeCell ref="C999:E999"/>
    <mergeCell ref="C1000:E1000"/>
    <mergeCell ref="D1002:D1003"/>
    <mergeCell ref="E1002:E1003"/>
  </mergeCell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disablePrompts="1" count="2">
        <x14:dataValidation type="list" allowBlank="1" showInputMessage="1" showErrorMessage="1" xr:uid="{00000000-0002-0000-0400-000000000000}">
          <x14:formula1>
            <xm:f>Materiales!$C$5:$C$102</xm:f>
          </x14:formula1>
          <xm:sqref>C20:C21 C50:C52 C80:C82 C110:C112 C170:C173 C260:C265 C292 C324:C329 C356:C361 C388:C393 C420 C452 C483:C484 C514:C515 C545 C576:C577 C607:C608 C638:C639 C669:C671 C700:C702 C731:C733 C762:C764 C793:C797 C824:C829 C857 C888 C919:C922 C950:C953 C981:C984 C1012:C1015 C1043:C1055 C1083:C1085 C1114:C1115 C1145:C1152 C1180:C1187 C1215:C1224 C1253:C1254 C1282:C1285 C1313:C1316 C1344:C1350 C1378:C1379 C1409:C1410 C1439:C1442</xm:sqref>
        </x14:dataValidation>
        <x14:dataValidation type="list" allowBlank="1" showInputMessage="1" showErrorMessage="1" xr:uid="{00000000-0002-0000-0400-000001000000}">
          <x14:formula1>
            <xm:f>'Mano de obra'!$B$8:$B$14</xm:f>
          </x14:formula1>
          <xm:sqref>C13 C43 C73 C103 C133 C163 C193 C223 C253 C285 C317 C349 C381 C413 C445 C476 C507 C538 C569 C600 C631 C662 C693 C724 C755 C786 C817 C850 C881 C912 C943 C974 C1005 C1036 C1076 C1107 C1138 C1173 C1208 C1245:C1246 C1275 C1306 C1337 C1371 C1402 C1432 C1462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F0"/>
  </sheetPr>
  <dimension ref="A1:M76"/>
  <sheetViews>
    <sheetView tabSelected="1" topLeftCell="E1" zoomScaleNormal="100" workbookViewId="0">
      <selection activeCell="X24" sqref="X24:X25"/>
    </sheetView>
  </sheetViews>
  <sheetFormatPr baseColWidth="10" defaultColWidth="11.42578125" defaultRowHeight="15"/>
  <cols>
    <col min="1" max="1" width="29.28515625" customWidth="1"/>
    <col min="2" max="2" width="2.7109375" customWidth="1"/>
    <col min="3" max="3" width="7.5703125" bestFit="1" customWidth="1"/>
    <col min="4" max="4" width="50.28515625" bestFit="1" customWidth="1"/>
    <col min="5" max="5" width="10.7109375" bestFit="1" customWidth="1"/>
    <col min="6" max="6" width="13.42578125" bestFit="1" customWidth="1"/>
    <col min="7" max="7" width="17.85546875" style="52" customWidth="1"/>
    <col min="8" max="8" width="19.140625" bestFit="1" customWidth="1"/>
    <col min="9" max="9" width="24.28515625" bestFit="1" customWidth="1"/>
    <col min="10" max="10" width="2" customWidth="1"/>
  </cols>
  <sheetData>
    <row r="1" spans="1:13">
      <c r="A1" s="11"/>
      <c r="B1" s="11"/>
      <c r="C1" s="11"/>
      <c r="D1" s="11"/>
      <c r="E1" s="11"/>
      <c r="F1" s="11"/>
      <c r="G1" s="70"/>
      <c r="H1" s="11"/>
      <c r="I1" s="11"/>
      <c r="J1" s="11"/>
      <c r="K1" s="11"/>
      <c r="L1" s="11"/>
      <c r="M1" s="11"/>
    </row>
    <row r="2" spans="1:13">
      <c r="A2" s="11"/>
      <c r="B2" s="11"/>
      <c r="C2" s="11"/>
      <c r="D2" s="11"/>
      <c r="E2" s="11"/>
      <c r="F2" s="11"/>
      <c r="G2" s="70"/>
      <c r="H2" s="11"/>
      <c r="I2" s="11"/>
      <c r="J2" s="11"/>
      <c r="K2" s="11"/>
      <c r="L2" s="11"/>
      <c r="M2" s="11"/>
    </row>
    <row r="3" spans="1:13">
      <c r="A3" s="11"/>
      <c r="B3" s="11"/>
      <c r="C3" s="11"/>
      <c r="D3" s="11"/>
      <c r="E3" s="11"/>
      <c r="F3" s="11"/>
      <c r="G3" s="70"/>
      <c r="H3" s="11"/>
      <c r="I3" s="11"/>
      <c r="J3" s="11"/>
      <c r="K3" s="11"/>
      <c r="L3" s="11"/>
      <c r="M3" s="11"/>
    </row>
    <row r="4" spans="1:13" s="53" customFormat="1" ht="25.15" customHeight="1">
      <c r="A4" s="71"/>
      <c r="B4" s="71"/>
      <c r="C4" s="72" t="s">
        <v>61</v>
      </c>
      <c r="D4" s="72" t="s">
        <v>178</v>
      </c>
      <c r="E4" s="72" t="s">
        <v>63</v>
      </c>
      <c r="F4" s="72" t="s">
        <v>179</v>
      </c>
      <c r="G4" s="73" t="s">
        <v>211</v>
      </c>
      <c r="H4" s="74" t="s">
        <v>185</v>
      </c>
      <c r="I4" s="74" t="s">
        <v>212</v>
      </c>
      <c r="J4" s="71"/>
      <c r="K4" s="71"/>
    </row>
    <row r="5" spans="1:13" ht="12.6" customHeight="1">
      <c r="A5" s="11"/>
      <c r="B5" s="11"/>
      <c r="C5" s="48"/>
      <c r="D5" s="48"/>
      <c r="E5" s="48"/>
      <c r="F5" s="48"/>
      <c r="G5" s="51"/>
      <c r="H5" s="49"/>
      <c r="I5" s="49"/>
      <c r="J5" s="11"/>
      <c r="K5" s="11"/>
    </row>
    <row r="6" spans="1:13" ht="19.899999999999999" customHeight="1">
      <c r="A6" s="11"/>
      <c r="B6" s="11"/>
      <c r="C6" s="75">
        <v>1</v>
      </c>
      <c r="D6" s="75" t="s">
        <v>213</v>
      </c>
      <c r="E6" s="76"/>
      <c r="F6" s="77"/>
      <c r="G6" s="78"/>
      <c r="H6" s="79"/>
      <c r="I6" s="80"/>
      <c r="J6" s="11"/>
      <c r="K6" s="11"/>
    </row>
    <row r="7" spans="1:13" ht="19.899999999999999" customHeight="1">
      <c r="A7" s="11"/>
      <c r="B7" s="11"/>
      <c r="C7" s="81">
        <v>11</v>
      </c>
      <c r="D7" s="81" t="s">
        <v>4</v>
      </c>
      <c r="E7" s="2" t="str">
        <f>VLOOKUP(D7,'Lista Unitarios'!C3:F45,2,FALSE)</f>
        <v>m²</v>
      </c>
      <c r="F7" s="2"/>
      <c r="G7" s="82"/>
      <c r="H7" s="83"/>
      <c r="I7" s="84"/>
      <c r="J7" s="11"/>
      <c r="K7" s="11"/>
    </row>
    <row r="8" spans="1:13" ht="19.899999999999999" customHeight="1">
      <c r="A8" s="11"/>
      <c r="B8" s="11"/>
      <c r="C8" s="81">
        <v>1.2</v>
      </c>
      <c r="D8" s="81" t="s">
        <v>5</v>
      </c>
      <c r="E8" s="2" t="str">
        <f>VLOOKUP(D8,'Lista Unitarios'!C4:F46,2,FALSE)</f>
        <v>m²</v>
      </c>
      <c r="F8" s="2"/>
      <c r="G8" s="82"/>
      <c r="H8" s="83"/>
      <c r="I8" s="84"/>
      <c r="J8" s="11"/>
      <c r="K8" s="11"/>
    </row>
    <row r="9" spans="1:13" ht="19.899999999999999" customHeight="1">
      <c r="A9" s="11"/>
      <c r="B9" s="11"/>
      <c r="C9" s="75">
        <v>2</v>
      </c>
      <c r="D9" s="75" t="s">
        <v>215</v>
      </c>
      <c r="E9" s="76"/>
      <c r="F9" s="77"/>
      <c r="G9" s="78"/>
      <c r="H9" s="79"/>
      <c r="I9" s="80"/>
      <c r="J9" s="11"/>
      <c r="K9" s="11"/>
    </row>
    <row r="10" spans="1:13" ht="19.899999999999999" customHeight="1">
      <c r="A10" s="11"/>
      <c r="B10" s="11"/>
      <c r="C10" s="81">
        <v>2.1</v>
      </c>
      <c r="D10" s="81" t="s">
        <v>8</v>
      </c>
      <c r="E10" s="2" t="str">
        <f>VLOOKUP(D10,'Lista Unitarios'!C6:F48,2,FALSE)</f>
        <v>m</v>
      </c>
      <c r="F10" s="2"/>
      <c r="G10" s="82"/>
      <c r="H10" s="83"/>
      <c r="I10" s="84"/>
      <c r="J10" s="11"/>
      <c r="K10" s="11"/>
    </row>
    <row r="11" spans="1:13" ht="19.899999999999999" customHeight="1">
      <c r="A11" s="11"/>
      <c r="B11" s="11"/>
      <c r="C11" s="81">
        <v>2.2000000000000002</v>
      </c>
      <c r="D11" s="81" t="s">
        <v>9</v>
      </c>
      <c r="E11" s="2" t="str">
        <f>VLOOKUP(D11,'Lista Unitarios'!C7:F49,2,FALSE)</f>
        <v>m</v>
      </c>
      <c r="F11" s="2"/>
      <c r="G11" s="82"/>
      <c r="H11" s="83"/>
      <c r="I11" s="84"/>
      <c r="J11" s="11"/>
      <c r="K11" s="11"/>
    </row>
    <row r="12" spans="1:13" ht="19.899999999999999" customHeight="1">
      <c r="A12" s="11"/>
      <c r="B12" s="11"/>
      <c r="C12" s="81">
        <v>2.2999999999999998</v>
      </c>
      <c r="D12" s="81" t="s">
        <v>10</v>
      </c>
      <c r="E12" s="2" t="str">
        <f>VLOOKUP(D12,'Lista Unitarios'!C8:F50,2,FALSE)</f>
        <v>m</v>
      </c>
      <c r="F12" s="2"/>
      <c r="G12" s="82"/>
      <c r="H12" s="83"/>
      <c r="I12" s="84"/>
      <c r="J12" s="11"/>
      <c r="K12" s="11"/>
    </row>
    <row r="13" spans="1:13" ht="19.899999999999999" customHeight="1">
      <c r="A13" s="11"/>
      <c r="B13" s="11"/>
      <c r="C13" s="81">
        <v>2.4</v>
      </c>
      <c r="D13" s="81" t="s">
        <v>11</v>
      </c>
      <c r="E13" s="2" t="str">
        <f>VLOOKUP(D13,'Lista Unitarios'!C9:F51,2,FALSE)</f>
        <v>m</v>
      </c>
      <c r="F13" s="2"/>
      <c r="G13" s="82"/>
      <c r="H13" s="83"/>
      <c r="I13" s="84"/>
      <c r="J13" s="11"/>
      <c r="K13" s="11"/>
    </row>
    <row r="14" spans="1:13" ht="19.899999999999999" customHeight="1">
      <c r="A14" s="11"/>
      <c r="B14" s="11"/>
      <c r="C14" s="81">
        <v>2.5</v>
      </c>
      <c r="D14" s="81" t="s">
        <v>12</v>
      </c>
      <c r="E14" s="2" t="str">
        <f>VLOOKUP(D14,'Lista Unitarios'!C10:F52,2,FALSE)</f>
        <v>m</v>
      </c>
      <c r="F14" s="2"/>
      <c r="G14" s="82"/>
      <c r="H14" s="83"/>
      <c r="I14" s="84"/>
      <c r="J14" s="11"/>
      <c r="K14" s="11"/>
    </row>
    <row r="15" spans="1:13" ht="19.899999999999999" customHeight="1">
      <c r="A15" s="11"/>
      <c r="B15" s="11"/>
      <c r="C15" s="81">
        <v>2.6</v>
      </c>
      <c r="D15" s="81" t="s">
        <v>13</v>
      </c>
      <c r="E15" s="2" t="str">
        <f>VLOOKUP(D15,'Lista Unitarios'!C11:F53,2,FALSE)</f>
        <v>m²</v>
      </c>
      <c r="F15" s="2"/>
      <c r="G15" s="82"/>
      <c r="H15" s="83"/>
      <c r="I15" s="84"/>
      <c r="J15" s="11"/>
      <c r="K15" s="11"/>
    </row>
    <row r="16" spans="1:13" ht="19.899999999999999" customHeight="1">
      <c r="A16" s="11"/>
      <c r="B16" s="11"/>
      <c r="C16" s="81">
        <v>2.7</v>
      </c>
      <c r="D16" s="81" t="s">
        <v>14</v>
      </c>
      <c r="E16" s="2" t="str">
        <f>VLOOKUP(D16,'Lista Unitarios'!C12:F54,2,FALSE)</f>
        <v>m²</v>
      </c>
      <c r="F16" s="2"/>
      <c r="G16" s="82"/>
      <c r="H16" s="83"/>
      <c r="I16" s="84"/>
      <c r="J16" s="11"/>
      <c r="K16" s="11"/>
    </row>
    <row r="17" spans="1:11" ht="19.899999999999999" customHeight="1">
      <c r="A17" s="11"/>
      <c r="B17" s="11"/>
      <c r="C17" s="75">
        <v>3</v>
      </c>
      <c r="D17" s="75" t="s">
        <v>214</v>
      </c>
      <c r="E17" s="76"/>
      <c r="F17" s="77"/>
      <c r="G17" s="78"/>
      <c r="H17" s="79"/>
      <c r="I17" s="85"/>
      <c r="J17" s="11"/>
      <c r="K17" s="11"/>
    </row>
    <row r="18" spans="1:11" ht="19.899999999999999" customHeight="1">
      <c r="A18" s="11"/>
      <c r="B18" s="11"/>
      <c r="C18" s="81">
        <v>3.1</v>
      </c>
      <c r="D18" s="81" t="s">
        <v>6</v>
      </c>
      <c r="E18" s="2" t="str">
        <f>VLOOKUP(D18,'Lista Unitarios'!C3:F45,2,FALSE)</f>
        <v>m³</v>
      </c>
      <c r="F18" s="2"/>
      <c r="G18" s="82"/>
      <c r="H18" s="83"/>
      <c r="I18" s="84"/>
      <c r="J18" s="11"/>
      <c r="K18" s="11"/>
    </row>
    <row r="19" spans="1:11" ht="19.899999999999999" customHeight="1">
      <c r="A19" s="11"/>
      <c r="B19" s="11"/>
      <c r="C19" s="81">
        <v>3.2</v>
      </c>
      <c r="D19" s="81" t="s">
        <v>7</v>
      </c>
      <c r="E19" s="2" t="str">
        <f>VLOOKUP(D19,'Lista Unitarios'!C4:F46,2,FALSE)</f>
        <v>m³</v>
      </c>
      <c r="F19" s="2"/>
      <c r="G19" s="82"/>
      <c r="H19" s="83"/>
      <c r="I19" s="84"/>
      <c r="J19" s="11"/>
      <c r="K19" s="11"/>
    </row>
    <row r="20" spans="1:11" ht="19.899999999999999" customHeight="1">
      <c r="A20" s="11"/>
      <c r="B20" s="11"/>
      <c r="C20" s="75">
        <v>4</v>
      </c>
      <c r="D20" s="75" t="s">
        <v>216</v>
      </c>
      <c r="E20" s="76"/>
      <c r="F20" s="77"/>
      <c r="G20" s="78"/>
      <c r="H20" s="79"/>
      <c r="I20" s="85"/>
      <c r="J20" s="11"/>
      <c r="K20" s="11"/>
    </row>
    <row r="21" spans="1:11" ht="19.899999999999999" customHeight="1">
      <c r="A21" s="11"/>
      <c r="B21" s="11"/>
      <c r="C21" s="81">
        <v>4.0999999999999996</v>
      </c>
      <c r="D21" s="81" t="s">
        <v>15</v>
      </c>
      <c r="E21" s="2" t="str">
        <f>VLOOKUP(D21,'Lista Unitarios'!C14:F56,2,FALSE)</f>
        <v>m²</v>
      </c>
      <c r="F21" s="2"/>
      <c r="G21" s="82"/>
      <c r="H21" s="83"/>
      <c r="I21" s="84"/>
      <c r="J21" s="11"/>
      <c r="K21" s="11"/>
    </row>
    <row r="22" spans="1:11" ht="19.899999999999999" customHeight="1">
      <c r="A22" s="11"/>
      <c r="B22" s="11"/>
      <c r="C22" s="81">
        <v>4.2</v>
      </c>
      <c r="D22" s="81" t="s">
        <v>16</v>
      </c>
      <c r="E22" s="2" t="str">
        <f>VLOOKUP(D22,'Lista Unitarios'!C15:F57,2,FALSE)</f>
        <v>m²</v>
      </c>
      <c r="F22" s="2"/>
      <c r="G22" s="82"/>
      <c r="H22" s="83"/>
      <c r="I22" s="84"/>
      <c r="J22" s="11"/>
      <c r="K22" s="11"/>
    </row>
    <row r="23" spans="1:11" ht="19.899999999999999" customHeight="1">
      <c r="A23" s="11"/>
      <c r="B23" s="11"/>
      <c r="C23" s="81">
        <v>4.3</v>
      </c>
      <c r="D23" s="81" t="s">
        <v>17</v>
      </c>
      <c r="E23" s="2" t="str">
        <f>VLOOKUP(D23,'Lista Unitarios'!C16:F58,2,FALSE)</f>
        <v>m²</v>
      </c>
      <c r="F23" s="2"/>
      <c r="G23" s="82"/>
      <c r="H23" s="83"/>
      <c r="I23" s="84"/>
      <c r="J23" s="11"/>
      <c r="K23" s="11"/>
    </row>
    <row r="24" spans="1:11" ht="19.899999999999999" customHeight="1">
      <c r="A24" s="11"/>
      <c r="B24" s="11"/>
      <c r="C24" s="75">
        <v>5</v>
      </c>
      <c r="D24" s="75" t="s">
        <v>229</v>
      </c>
      <c r="E24" s="76"/>
      <c r="F24" s="76"/>
      <c r="G24" s="86"/>
      <c r="H24" s="79"/>
      <c r="I24" s="85"/>
      <c r="J24" s="11"/>
      <c r="K24" s="11"/>
    </row>
    <row r="25" spans="1:11" ht="19.899999999999999" customHeight="1">
      <c r="A25" s="11"/>
      <c r="B25" s="11"/>
      <c r="C25" s="35">
        <v>5.0999999999999996</v>
      </c>
      <c r="D25" s="35" t="s">
        <v>219</v>
      </c>
      <c r="E25" s="2"/>
      <c r="F25" s="81"/>
      <c r="G25" s="87"/>
      <c r="H25" s="83"/>
      <c r="I25" s="88"/>
      <c r="J25" s="11"/>
      <c r="K25" s="11"/>
    </row>
    <row r="26" spans="1:11" ht="19.899999999999999" customHeight="1">
      <c r="A26" s="11"/>
      <c r="B26" s="11"/>
      <c r="C26" s="89" t="s">
        <v>230</v>
      </c>
      <c r="D26" s="81" t="s">
        <v>31</v>
      </c>
      <c r="E26" s="2" t="str">
        <f>VLOOKUP(D26,'Lista Unitarios'!C18:F60,2,FALSE)</f>
        <v>m</v>
      </c>
      <c r="F26" s="2"/>
      <c r="G26" s="82"/>
      <c r="H26" s="83"/>
      <c r="I26" s="90"/>
      <c r="J26" s="11"/>
      <c r="K26" s="11"/>
    </row>
    <row r="27" spans="1:11" ht="19.899999999999999" customHeight="1">
      <c r="A27" s="11"/>
      <c r="B27" s="11"/>
      <c r="C27" s="89" t="s">
        <v>231</v>
      </c>
      <c r="D27" s="81" t="s">
        <v>32</v>
      </c>
      <c r="E27" s="2" t="str">
        <f>VLOOKUP(D27,'Lista Unitarios'!C19:F61,2,FALSE)</f>
        <v>m</v>
      </c>
      <c r="F27" s="2"/>
      <c r="G27" s="82"/>
      <c r="H27" s="83"/>
      <c r="I27" s="90"/>
      <c r="J27" s="11"/>
      <c r="K27" s="11"/>
    </row>
    <row r="28" spans="1:11" ht="19.899999999999999" customHeight="1">
      <c r="A28" s="11"/>
      <c r="B28" s="11"/>
      <c r="C28" s="89" t="s">
        <v>232</v>
      </c>
      <c r="D28" s="81" t="s">
        <v>33</v>
      </c>
      <c r="E28" s="2" t="str">
        <f>VLOOKUP(D28,'Lista Unitarios'!C20:F62,2,FALSE)</f>
        <v>UNIDAD</v>
      </c>
      <c r="F28" s="2"/>
      <c r="G28" s="82"/>
      <c r="H28" s="83"/>
      <c r="I28" s="90"/>
      <c r="J28" s="11"/>
      <c r="K28" s="11"/>
    </row>
    <row r="29" spans="1:11" ht="19.899999999999999" customHeight="1">
      <c r="A29" s="11"/>
      <c r="B29" s="11"/>
      <c r="C29" s="89" t="s">
        <v>233</v>
      </c>
      <c r="D29" s="81" t="s">
        <v>34</v>
      </c>
      <c r="E29" s="2" t="str">
        <f>VLOOKUP(D29,'Lista Unitarios'!C21:F63,2,FALSE)</f>
        <v>UNIDAD</v>
      </c>
      <c r="F29" s="2"/>
      <c r="G29" s="82"/>
      <c r="H29" s="83"/>
      <c r="I29" s="90"/>
      <c r="J29" s="11"/>
      <c r="K29" s="11"/>
    </row>
    <row r="30" spans="1:11" ht="19.899999999999999" customHeight="1">
      <c r="A30" s="11"/>
      <c r="B30" s="11"/>
      <c r="C30" s="89" t="s">
        <v>234</v>
      </c>
      <c r="D30" s="81" t="s">
        <v>35</v>
      </c>
      <c r="E30" s="2" t="str">
        <f>VLOOKUP(D30,'Lista Unitarios'!C22:F64,2,FALSE)</f>
        <v>UNIDAD</v>
      </c>
      <c r="F30" s="2"/>
      <c r="G30" s="82"/>
      <c r="H30" s="83"/>
      <c r="I30" s="90"/>
      <c r="J30" s="11"/>
      <c r="K30" s="11"/>
    </row>
    <row r="31" spans="1:11" ht="19.899999999999999" customHeight="1">
      <c r="A31" s="11"/>
      <c r="B31" s="11"/>
      <c r="C31" s="35">
        <v>5.2</v>
      </c>
      <c r="D31" s="35" t="s">
        <v>218</v>
      </c>
      <c r="E31" s="2"/>
      <c r="F31" s="81"/>
      <c r="G31" s="87"/>
      <c r="H31" s="83"/>
      <c r="I31" s="88"/>
      <c r="J31" s="11"/>
      <c r="K31" s="11"/>
    </row>
    <row r="32" spans="1:11" ht="19.899999999999999" customHeight="1">
      <c r="A32" s="11"/>
      <c r="B32" s="11"/>
      <c r="C32" s="89" t="s">
        <v>235</v>
      </c>
      <c r="D32" s="81" t="s">
        <v>25</v>
      </c>
      <c r="E32" s="2" t="str">
        <f>VLOOKUP(D32,'Lista Unitarios'!C11:F53,2,FALSE)</f>
        <v>m</v>
      </c>
      <c r="F32" s="2"/>
      <c r="G32" s="82"/>
      <c r="H32" s="83"/>
      <c r="I32" s="84"/>
      <c r="J32" s="11"/>
      <c r="K32" s="11"/>
    </row>
    <row r="33" spans="1:11" ht="19.899999999999999" customHeight="1">
      <c r="A33" s="11"/>
      <c r="B33" s="11"/>
      <c r="C33" s="89" t="s">
        <v>236</v>
      </c>
      <c r="D33" s="81" t="s">
        <v>26</v>
      </c>
      <c r="E33" s="2" t="str">
        <f>VLOOKUP(D33,'Lista Unitarios'!C12:F54,2,FALSE)</f>
        <v xml:space="preserve">UN </v>
      </c>
      <c r="F33" s="2"/>
      <c r="G33" s="82"/>
      <c r="H33" s="91"/>
      <c r="I33" s="84"/>
      <c r="J33" s="11"/>
      <c r="K33" s="11"/>
    </row>
    <row r="34" spans="1:11" ht="19.899999999999999" customHeight="1">
      <c r="A34" s="11"/>
      <c r="B34" s="11"/>
      <c r="C34" s="89" t="s">
        <v>237</v>
      </c>
      <c r="D34" s="81" t="s">
        <v>27</v>
      </c>
      <c r="E34" s="2" t="str">
        <f>VLOOKUP(D34,'Lista Unitarios'!C13:F55,2,FALSE)</f>
        <v>m</v>
      </c>
      <c r="F34" s="2"/>
      <c r="G34" s="82"/>
      <c r="H34" s="83"/>
      <c r="I34" s="84"/>
      <c r="J34" s="11"/>
      <c r="K34" s="11"/>
    </row>
    <row r="35" spans="1:11" ht="19.899999999999999" customHeight="1">
      <c r="A35" s="11"/>
      <c r="B35" s="11"/>
      <c r="C35" s="89" t="s">
        <v>238</v>
      </c>
      <c r="D35" s="81" t="s">
        <v>28</v>
      </c>
      <c r="E35" s="2" t="str">
        <f>VLOOKUP(D35,'Lista Unitarios'!C14:F56,2,FALSE)</f>
        <v>m</v>
      </c>
      <c r="F35" s="2"/>
      <c r="G35" s="82"/>
      <c r="H35" s="83"/>
      <c r="I35" s="84"/>
      <c r="J35" s="11"/>
      <c r="K35" s="11"/>
    </row>
    <row r="36" spans="1:11" ht="19.899999999999999" customHeight="1">
      <c r="A36" s="11"/>
      <c r="B36" s="11"/>
      <c r="C36" s="89" t="s">
        <v>239</v>
      </c>
      <c r="D36" s="81" t="s">
        <v>29</v>
      </c>
      <c r="E36" s="2" t="str">
        <f>VLOOKUP(D36,'Lista Unitarios'!C15:F57,2,FALSE)</f>
        <v>UNIDAD</v>
      </c>
      <c r="F36" s="2"/>
      <c r="G36" s="82"/>
      <c r="H36" s="83"/>
      <c r="I36" s="84"/>
      <c r="J36" s="11"/>
      <c r="K36" s="11"/>
    </row>
    <row r="37" spans="1:11" ht="19.899999999999999" customHeight="1">
      <c r="A37" s="11"/>
      <c r="B37" s="11"/>
      <c r="C37" s="89" t="s">
        <v>240</v>
      </c>
      <c r="D37" s="81" t="s">
        <v>30</v>
      </c>
      <c r="E37" s="2" t="str">
        <f>VLOOKUP(D37,'Lista Unitarios'!C16:F58,2,FALSE)</f>
        <v>UNIDAD</v>
      </c>
      <c r="F37" s="2"/>
      <c r="G37" s="82"/>
      <c r="H37" s="83"/>
      <c r="I37" s="84"/>
      <c r="J37" s="11"/>
      <c r="K37" s="11"/>
    </row>
    <row r="38" spans="1:11" ht="19.899999999999999" customHeight="1">
      <c r="A38" s="11"/>
      <c r="B38" s="11"/>
      <c r="C38" s="35">
        <v>5.3</v>
      </c>
      <c r="D38" s="35" t="s">
        <v>220</v>
      </c>
      <c r="E38" s="2"/>
      <c r="F38" s="81"/>
      <c r="G38" s="87"/>
      <c r="H38" s="83"/>
      <c r="I38" s="88"/>
      <c r="J38" s="11"/>
      <c r="K38" s="11"/>
    </row>
    <row r="39" spans="1:11" ht="19.899999999999999" customHeight="1">
      <c r="A39" s="11"/>
      <c r="B39" s="11"/>
      <c r="C39" s="89" t="s">
        <v>241</v>
      </c>
      <c r="D39" s="81" t="s">
        <v>36</v>
      </c>
      <c r="E39" s="2" t="str">
        <f>VLOOKUP(D39,'Lista Unitarios'!C24:F66,2,FALSE)</f>
        <v>UNIDAD</v>
      </c>
      <c r="F39" s="2"/>
      <c r="G39" s="82"/>
      <c r="H39" s="83"/>
      <c r="I39" s="90"/>
      <c r="J39" s="11"/>
      <c r="K39" s="11"/>
    </row>
    <row r="40" spans="1:11" ht="19.899999999999999" customHeight="1">
      <c r="A40" s="11"/>
      <c r="B40" s="11"/>
      <c r="C40" s="89" t="s">
        <v>242</v>
      </c>
      <c r="D40" s="81" t="s">
        <v>37</v>
      </c>
      <c r="E40" s="2" t="str">
        <f>VLOOKUP(D40,'Lista Unitarios'!C25:F67,2,FALSE)</f>
        <v>UNIDAD</v>
      </c>
      <c r="F40" s="2"/>
      <c r="G40" s="82"/>
      <c r="H40" s="83"/>
      <c r="I40" s="90"/>
      <c r="J40" s="11"/>
      <c r="K40" s="11"/>
    </row>
    <row r="41" spans="1:11" ht="19.899999999999999" customHeight="1">
      <c r="A41" s="11"/>
      <c r="B41" s="11"/>
      <c r="C41" s="89" t="s">
        <v>243</v>
      </c>
      <c r="D41" s="81" t="s">
        <v>38</v>
      </c>
      <c r="E41" s="2" t="str">
        <f>VLOOKUP(D41,'Lista Unitarios'!C26:F68,2,FALSE)</f>
        <v>UNIDAD</v>
      </c>
      <c r="F41" s="2"/>
      <c r="G41" s="82"/>
      <c r="H41" s="83"/>
      <c r="I41" s="90"/>
      <c r="J41" s="11"/>
      <c r="K41" s="11"/>
    </row>
    <row r="42" spans="1:11" ht="19.899999999999999" customHeight="1">
      <c r="A42" s="11"/>
      <c r="B42" s="11"/>
      <c r="C42" s="89" t="s">
        <v>244</v>
      </c>
      <c r="D42" s="81" t="s">
        <v>39</v>
      </c>
      <c r="E42" s="2" t="str">
        <f>VLOOKUP(D42,'Lista Unitarios'!C27:F69,2,FALSE)</f>
        <v>UNIDAD</v>
      </c>
      <c r="F42" s="2"/>
      <c r="G42" s="82"/>
      <c r="H42" s="83"/>
      <c r="I42" s="90"/>
      <c r="J42" s="11"/>
      <c r="K42" s="11"/>
    </row>
    <row r="43" spans="1:11" ht="19.899999999999999" customHeight="1">
      <c r="A43" s="11"/>
      <c r="B43" s="11"/>
      <c r="C43" s="89" t="s">
        <v>245</v>
      </c>
      <c r="D43" s="81" t="s">
        <v>40</v>
      </c>
      <c r="E43" s="2" t="str">
        <f>VLOOKUP(D43,'Lista Unitarios'!C28:F70,2,FALSE)</f>
        <v>UNIDAD</v>
      </c>
      <c r="F43" s="2"/>
      <c r="G43" s="82"/>
      <c r="H43" s="83"/>
      <c r="I43" s="90"/>
      <c r="J43" s="11"/>
      <c r="K43" s="11"/>
    </row>
    <row r="44" spans="1:11" ht="19.899999999999999" customHeight="1">
      <c r="A44" s="11"/>
      <c r="B44" s="11"/>
      <c r="C44" s="89" t="s">
        <v>246</v>
      </c>
      <c r="D44" s="81" t="s">
        <v>41</v>
      </c>
      <c r="E44" s="2" t="str">
        <f>VLOOKUP(D44,'Lista Unitarios'!C29:F71,2,FALSE)</f>
        <v>UNIDAD</v>
      </c>
      <c r="F44" s="2"/>
      <c r="G44" s="82"/>
      <c r="H44" s="83"/>
      <c r="I44" s="90"/>
      <c r="J44" s="11"/>
      <c r="K44" s="11"/>
    </row>
    <row r="45" spans="1:11" ht="19.899999999999999" customHeight="1">
      <c r="A45" s="11"/>
      <c r="B45" s="11"/>
      <c r="C45" s="89" t="s">
        <v>247</v>
      </c>
      <c r="D45" s="81" t="s">
        <v>42</v>
      </c>
      <c r="E45" s="2" t="str">
        <f>VLOOKUP(D45,'Lista Unitarios'!C30:F72,2,FALSE)</f>
        <v>UNIDAD</v>
      </c>
      <c r="F45" s="2"/>
      <c r="G45" s="82"/>
      <c r="H45" s="83"/>
      <c r="I45" s="90"/>
      <c r="J45" s="11"/>
      <c r="K45" s="11"/>
    </row>
    <row r="46" spans="1:11" ht="19.899999999999999" customHeight="1">
      <c r="A46" s="11"/>
      <c r="B46" s="11"/>
      <c r="C46" s="75">
        <v>6</v>
      </c>
      <c r="D46" s="75" t="s">
        <v>221</v>
      </c>
      <c r="E46" s="76"/>
      <c r="F46" s="77"/>
      <c r="G46" s="78"/>
      <c r="H46" s="79"/>
      <c r="I46" s="85"/>
      <c r="J46" s="11"/>
      <c r="K46" s="11"/>
    </row>
    <row r="47" spans="1:11" ht="19.899999999999999" customHeight="1">
      <c r="A47" s="11"/>
      <c r="B47" s="11"/>
      <c r="C47" s="81">
        <v>6.1</v>
      </c>
      <c r="D47" s="81" t="s">
        <v>43</v>
      </c>
      <c r="E47" s="2" t="str">
        <f>VLOOKUP(D47,'Lista Unitarios'!C32:F74,2,FALSE)</f>
        <v>m²</v>
      </c>
      <c r="F47" s="2"/>
      <c r="G47" s="82"/>
      <c r="H47" s="83"/>
      <c r="I47" s="90"/>
      <c r="J47" s="11"/>
      <c r="K47" s="11"/>
    </row>
    <row r="48" spans="1:11" ht="19.899999999999999" customHeight="1">
      <c r="A48" s="11"/>
      <c r="B48" s="11"/>
      <c r="C48" s="81">
        <v>6.2</v>
      </c>
      <c r="D48" s="81" t="s">
        <v>44</v>
      </c>
      <c r="E48" s="2" t="str">
        <f>VLOOKUP(D48,'Lista Unitarios'!C33:F75,2,FALSE)</f>
        <v>m²</v>
      </c>
      <c r="F48" s="2"/>
      <c r="G48" s="82"/>
      <c r="H48" s="83"/>
      <c r="I48" s="90"/>
      <c r="J48" s="11"/>
      <c r="K48" s="11"/>
    </row>
    <row r="49" spans="1:11" ht="19.899999999999999" customHeight="1">
      <c r="A49" s="11"/>
      <c r="B49" s="11"/>
      <c r="C49" s="75">
        <v>7</v>
      </c>
      <c r="D49" s="75" t="s">
        <v>217</v>
      </c>
      <c r="E49" s="76"/>
      <c r="F49" s="77"/>
      <c r="G49" s="78"/>
      <c r="H49" s="79"/>
      <c r="I49" s="85"/>
      <c r="J49" s="11"/>
      <c r="K49" s="11"/>
    </row>
    <row r="50" spans="1:11" ht="19.899999999999999" customHeight="1">
      <c r="A50" s="11"/>
      <c r="B50" s="11"/>
      <c r="C50" s="81">
        <v>5.0999999999999996</v>
      </c>
      <c r="D50" s="81" t="s">
        <v>18</v>
      </c>
      <c r="E50" s="2" t="str">
        <f>VLOOKUP(D50,'Lista Unitarios'!C3:F45,2,FALSE)</f>
        <v>UNIDAD</v>
      </c>
      <c r="F50" s="2"/>
      <c r="G50" s="82"/>
      <c r="H50" s="83"/>
      <c r="I50" s="84"/>
      <c r="J50" s="11"/>
      <c r="K50" s="11"/>
    </row>
    <row r="51" spans="1:11" ht="19.899999999999999" customHeight="1">
      <c r="A51" s="11"/>
      <c r="B51" s="11"/>
      <c r="C51" s="81">
        <v>5.2</v>
      </c>
      <c r="D51" s="81" t="s">
        <v>19</v>
      </c>
      <c r="E51" s="2" t="str">
        <f>VLOOKUP(D51,'Lista Unitarios'!C4:F46,2,FALSE)</f>
        <v>UNIDAD</v>
      </c>
      <c r="F51" s="2"/>
      <c r="G51" s="82"/>
      <c r="H51" s="83"/>
      <c r="I51" s="84"/>
      <c r="J51" s="11"/>
      <c r="K51" s="11"/>
    </row>
    <row r="52" spans="1:11" ht="19.899999999999999" customHeight="1">
      <c r="A52" s="11"/>
      <c r="B52" s="11"/>
      <c r="C52" s="81">
        <v>5.3</v>
      </c>
      <c r="D52" s="81" t="s">
        <v>20</v>
      </c>
      <c r="E52" s="2" t="str">
        <f>VLOOKUP(D52,'Lista Unitarios'!C5:F47,2,FALSE)</f>
        <v>UNIDAD</v>
      </c>
      <c r="F52" s="2"/>
      <c r="G52" s="82"/>
      <c r="H52" s="83"/>
      <c r="I52" s="84"/>
      <c r="J52" s="11"/>
      <c r="K52" s="11"/>
    </row>
    <row r="53" spans="1:11" ht="19.899999999999999" customHeight="1">
      <c r="A53" s="11"/>
      <c r="B53" s="11"/>
      <c r="C53" s="81">
        <v>5.4</v>
      </c>
      <c r="D53" s="81" t="s">
        <v>21</v>
      </c>
      <c r="E53" s="2" t="str">
        <f>VLOOKUP(D53,'Lista Unitarios'!C6:F48,2,FALSE)</f>
        <v xml:space="preserve">UN </v>
      </c>
      <c r="F53" s="2"/>
      <c r="G53" s="82"/>
      <c r="H53" s="83"/>
      <c r="I53" s="84"/>
      <c r="J53" s="11"/>
      <c r="K53" s="11"/>
    </row>
    <row r="54" spans="1:11" ht="19.899999999999999" customHeight="1">
      <c r="A54" s="11"/>
      <c r="B54" s="11"/>
      <c r="C54" s="81">
        <v>5.5</v>
      </c>
      <c r="D54" s="81" t="s">
        <v>22</v>
      </c>
      <c r="E54" s="2" t="str">
        <f>VLOOKUP(D54,'Lista Unitarios'!C7:F49,2,FALSE)</f>
        <v xml:space="preserve">UN </v>
      </c>
      <c r="F54" s="2"/>
      <c r="G54" s="82"/>
      <c r="H54" s="83"/>
      <c r="I54" s="84"/>
      <c r="J54" s="11"/>
      <c r="K54" s="11"/>
    </row>
    <row r="55" spans="1:11" ht="19.899999999999999" customHeight="1">
      <c r="A55" s="11"/>
      <c r="B55" s="11"/>
      <c r="C55" s="81">
        <v>5.6</v>
      </c>
      <c r="D55" s="81" t="s">
        <v>23</v>
      </c>
      <c r="E55" s="2" t="str">
        <f>VLOOKUP(D55,'Lista Unitarios'!C8:F50,2,FALSE)</f>
        <v xml:space="preserve">UN </v>
      </c>
      <c r="F55" s="2"/>
      <c r="G55" s="82"/>
      <c r="H55" s="83"/>
      <c r="I55" s="84"/>
      <c r="J55" s="11"/>
      <c r="K55" s="11"/>
    </row>
    <row r="56" spans="1:11" ht="19.899999999999999" customHeight="1">
      <c r="A56" s="11"/>
      <c r="B56" s="11"/>
      <c r="C56" s="81">
        <v>5.7</v>
      </c>
      <c r="D56" s="81" t="s">
        <v>24</v>
      </c>
      <c r="E56" s="2" t="str">
        <f>VLOOKUP(D56,'Lista Unitarios'!C9:F51,2,FALSE)</f>
        <v xml:space="preserve">UN </v>
      </c>
      <c r="F56" s="2"/>
      <c r="G56" s="82"/>
      <c r="H56" s="83"/>
      <c r="I56" s="84"/>
      <c r="J56" s="11"/>
      <c r="K56" s="11"/>
    </row>
    <row r="57" spans="1:11" ht="19.899999999999999" customHeight="1">
      <c r="A57" s="11"/>
      <c r="B57" s="11"/>
      <c r="C57" s="75">
        <v>8</v>
      </c>
      <c r="D57" s="75" t="s">
        <v>45</v>
      </c>
      <c r="E57" s="76" t="str">
        <f>VLOOKUP(D57,'Lista Unitarios'!C34:F76,2,FALSE)</f>
        <v>m²</v>
      </c>
      <c r="F57" s="76"/>
      <c r="G57" s="92"/>
      <c r="H57" s="79"/>
      <c r="I57" s="80"/>
      <c r="J57" s="11"/>
      <c r="K57" s="11"/>
    </row>
    <row r="58" spans="1:11" ht="19.899999999999999" customHeight="1">
      <c r="A58" s="11"/>
      <c r="B58" s="11"/>
      <c r="C58" s="75">
        <v>9</v>
      </c>
      <c r="D58" s="75" t="s">
        <v>46</v>
      </c>
      <c r="E58" s="76" t="str">
        <f>VLOOKUP(D58,'Lista Unitarios'!C35:F77,2,FALSE)</f>
        <v>m²</v>
      </c>
      <c r="F58" s="76"/>
      <c r="G58" s="92"/>
      <c r="H58" s="79"/>
      <c r="I58" s="80"/>
      <c r="J58" s="11"/>
      <c r="K58" s="11"/>
    </row>
    <row r="59" spans="1:11">
      <c r="A59" s="11"/>
      <c r="B59" s="11"/>
      <c r="C59" s="90"/>
      <c r="D59" s="90"/>
      <c r="E59" s="93"/>
      <c r="F59" s="93"/>
      <c r="G59" s="94"/>
      <c r="H59" s="95"/>
      <c r="I59" s="96"/>
      <c r="J59" s="11"/>
      <c r="K59" s="11"/>
    </row>
    <row r="60" spans="1:11" ht="19.899999999999999" customHeight="1">
      <c r="A60" s="11"/>
      <c r="B60" s="11"/>
      <c r="C60" s="97"/>
      <c r="D60" s="97"/>
      <c r="E60" s="97"/>
      <c r="F60" s="97"/>
      <c r="G60" s="144" t="s">
        <v>222</v>
      </c>
      <c r="H60" s="145"/>
      <c r="I60" s="85"/>
      <c r="J60" s="11"/>
      <c r="K60" s="11"/>
    </row>
    <row r="61" spans="1:11">
      <c r="A61" s="11"/>
      <c r="B61" s="11"/>
      <c r="C61" s="97"/>
      <c r="D61" s="97"/>
      <c r="E61" s="97"/>
      <c r="F61" s="97"/>
      <c r="G61" s="128"/>
      <c r="H61" s="128"/>
      <c r="I61" s="90"/>
      <c r="J61" s="11"/>
      <c r="K61" s="11"/>
    </row>
    <row r="62" spans="1:11" ht="19.899999999999999" customHeight="1">
      <c r="A62" s="11"/>
      <c r="B62" s="11"/>
      <c r="C62" s="97"/>
      <c r="D62" s="97"/>
      <c r="E62" s="97"/>
      <c r="F62" s="97"/>
      <c r="G62" s="151" t="s">
        <v>223</v>
      </c>
      <c r="H62" s="151"/>
      <c r="I62" s="90"/>
      <c r="J62" s="11"/>
      <c r="K62" s="11"/>
    </row>
    <row r="63" spans="1:11" ht="19.899999999999999" customHeight="1">
      <c r="A63" s="11"/>
      <c r="B63" s="11"/>
      <c r="C63" s="97"/>
      <c r="D63" s="97"/>
      <c r="E63" s="97"/>
      <c r="F63" s="97"/>
      <c r="G63" s="152" t="s">
        <v>224</v>
      </c>
      <c r="H63" s="152"/>
      <c r="I63" s="84"/>
      <c r="J63" s="11"/>
      <c r="K63" s="11"/>
    </row>
    <row r="64" spans="1:11" ht="19.899999999999999" customHeight="1">
      <c r="A64" s="11"/>
      <c r="B64" s="11"/>
      <c r="C64" s="97"/>
      <c r="D64" s="97"/>
      <c r="E64" s="97"/>
      <c r="F64" s="97"/>
      <c r="G64" s="152" t="s">
        <v>225</v>
      </c>
      <c r="H64" s="152"/>
      <c r="I64" s="84"/>
      <c r="J64" s="11"/>
      <c r="K64" s="11"/>
    </row>
    <row r="65" spans="1:11" ht="19.899999999999999" customHeight="1">
      <c r="A65" s="11"/>
      <c r="B65" s="11"/>
      <c r="C65" s="97"/>
      <c r="D65" s="97"/>
      <c r="E65" s="97"/>
      <c r="F65" s="97"/>
      <c r="G65" s="150" t="s">
        <v>226</v>
      </c>
      <c r="H65" s="150"/>
      <c r="I65" s="84"/>
      <c r="J65" s="11"/>
      <c r="K65" s="11"/>
    </row>
    <row r="66" spans="1:11" ht="19.899999999999999" customHeight="1">
      <c r="A66" s="11"/>
      <c r="B66" s="11"/>
      <c r="C66" s="97"/>
      <c r="D66" s="97"/>
      <c r="E66" s="97"/>
      <c r="F66" s="97"/>
      <c r="G66" s="144" t="s">
        <v>227</v>
      </c>
      <c r="H66" s="145"/>
      <c r="I66" s="85"/>
      <c r="J66" s="11"/>
      <c r="K66" s="11"/>
    </row>
    <row r="67" spans="1:11">
      <c r="A67" s="11"/>
      <c r="B67" s="11"/>
      <c r="C67" s="97"/>
      <c r="D67" s="97"/>
      <c r="E67" s="97"/>
      <c r="F67" s="97"/>
      <c r="G67" s="146"/>
      <c r="H67" s="146"/>
      <c r="I67" s="90"/>
      <c r="J67" s="11"/>
      <c r="K67" s="11"/>
    </row>
    <row r="68" spans="1:11" ht="19.899999999999999" customHeight="1">
      <c r="A68" s="11"/>
      <c r="B68" s="11"/>
      <c r="C68" s="97"/>
      <c r="D68" s="97"/>
      <c r="E68" s="97"/>
      <c r="F68" s="97"/>
      <c r="G68" s="147" t="s">
        <v>228</v>
      </c>
      <c r="H68" s="148"/>
      <c r="I68" s="85"/>
      <c r="J68" s="11"/>
      <c r="K68" s="11"/>
    </row>
    <row r="69" spans="1:11">
      <c r="A69" s="11"/>
      <c r="B69" s="11"/>
      <c r="C69" s="11"/>
      <c r="D69" s="11"/>
      <c r="E69" s="11"/>
      <c r="F69" s="11"/>
      <c r="G69" s="149"/>
      <c r="H69" s="149"/>
      <c r="I69" s="11"/>
      <c r="J69" s="11"/>
      <c r="K69" s="11"/>
    </row>
    <row r="70" spans="1:11">
      <c r="A70" s="11"/>
      <c r="B70" s="11"/>
      <c r="C70" s="11"/>
      <c r="D70" s="11"/>
      <c r="E70" s="11"/>
      <c r="F70" s="11"/>
      <c r="G70" s="149"/>
      <c r="H70" s="149"/>
      <c r="I70" s="11"/>
      <c r="J70" s="11"/>
      <c r="K70" s="11"/>
    </row>
    <row r="71" spans="1:11">
      <c r="A71" s="11"/>
      <c r="B71" s="11"/>
      <c r="C71" s="11"/>
      <c r="D71" s="11"/>
      <c r="E71" s="11"/>
      <c r="F71" s="11"/>
      <c r="G71" s="70"/>
      <c r="H71" s="11"/>
      <c r="I71" s="11"/>
      <c r="J71" s="11"/>
      <c r="K71" s="11"/>
    </row>
    <row r="72" spans="1:11">
      <c r="A72" s="11"/>
      <c r="B72" s="11"/>
      <c r="C72" s="11"/>
      <c r="D72" s="11"/>
      <c r="E72" s="11"/>
      <c r="F72" s="11"/>
      <c r="G72" s="70"/>
      <c r="H72" s="11"/>
      <c r="I72" s="11"/>
      <c r="J72" s="11"/>
      <c r="K72" s="11"/>
    </row>
    <row r="73" spans="1:11">
      <c r="A73" s="11"/>
      <c r="B73" s="11"/>
      <c r="C73" s="11"/>
      <c r="D73" s="11"/>
      <c r="E73" s="11"/>
      <c r="F73" s="11"/>
      <c r="G73" s="70"/>
      <c r="H73" s="11"/>
      <c r="I73" s="11"/>
      <c r="J73" s="11"/>
      <c r="K73" s="11"/>
    </row>
    <row r="74" spans="1:11">
      <c r="A74" s="11"/>
      <c r="B74" s="11"/>
      <c r="C74" s="11"/>
      <c r="D74" s="11"/>
      <c r="E74" s="11"/>
      <c r="F74" s="11"/>
      <c r="G74" s="70"/>
      <c r="H74" s="11"/>
      <c r="I74" s="11"/>
      <c r="J74" s="11"/>
      <c r="K74" s="11"/>
    </row>
    <row r="75" spans="1:11">
      <c r="A75" s="11"/>
      <c r="B75" s="11"/>
      <c r="C75" s="11"/>
      <c r="D75" s="11"/>
      <c r="E75" s="11"/>
      <c r="F75" s="11"/>
      <c r="G75" s="70"/>
      <c r="H75" s="11"/>
      <c r="I75" s="11"/>
      <c r="J75" s="11"/>
      <c r="K75" s="11"/>
    </row>
    <row r="76" spans="1:11">
      <c r="B76" s="11"/>
      <c r="C76" s="11"/>
      <c r="D76" s="11"/>
      <c r="E76" s="11"/>
      <c r="F76" s="11"/>
      <c r="G76" s="70"/>
      <c r="H76" s="11"/>
      <c r="I76" s="11"/>
      <c r="J76" s="11"/>
      <c r="K76" s="11"/>
    </row>
  </sheetData>
  <mergeCells count="11">
    <mergeCell ref="G65:H65"/>
    <mergeCell ref="G60:H60"/>
    <mergeCell ref="G61:H61"/>
    <mergeCell ref="G62:H62"/>
    <mergeCell ref="G63:H63"/>
    <mergeCell ref="G64:H64"/>
    <mergeCell ref="G66:H66"/>
    <mergeCell ref="G67:H67"/>
    <mergeCell ref="G68:H68"/>
    <mergeCell ref="G69:H69"/>
    <mergeCell ref="G70:H70"/>
  </mergeCells>
  <phoneticPr fontId="15" type="noConversion"/>
  <dataValidations count="1">
    <dataValidation type="list" allowBlank="1" showInputMessage="1" showErrorMessage="1" sqref="D7:D8 D10:D19 D32:D37 D26:D30 D39:D45 D21:D23 D47:D48 D50:D59" xr:uid="{00000000-0002-0000-0500-000000000000}">
      <formula1>u</formula1>
    </dataValidation>
  </dataValidation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92AB0B2479E09439F0ACDDB4C832104" ma:contentTypeVersion="14" ma:contentTypeDescription="Create a new document." ma:contentTypeScope="" ma:versionID="a7104e6e361ffab916c3191e5e9b574a">
  <xsd:schema xmlns:xsd="http://www.w3.org/2001/XMLSchema" xmlns:xs="http://www.w3.org/2001/XMLSchema" xmlns:p="http://schemas.microsoft.com/office/2006/metadata/properties" xmlns:ns2="0d9611b9-b216-4319-a103-4800b8e7c9fa" xmlns:ns3="c3c37409-8dfe-47bd-a8ea-54bf76adc683" targetNamespace="http://schemas.microsoft.com/office/2006/metadata/properties" ma:root="true" ma:fieldsID="b2699331edaa43218a806df01dd1fab0" ns2:_="" ns3:_="">
    <xsd:import namespace="0d9611b9-b216-4319-a103-4800b8e7c9fa"/>
    <xsd:import namespace="c3c37409-8dfe-47bd-a8ea-54bf76adc683"/>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3:MediaLengthInSecond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d9611b9-b216-4319-a103-4800b8e7c9fa"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3c37409-8dfe-47bd-a8ea-54bf76adc683"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1CE7C96-01EE-4943-AD6C-5671370AC8F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d9611b9-b216-4319-a103-4800b8e7c9fa"/>
    <ds:schemaRef ds:uri="c3c37409-8dfe-47bd-a8ea-54bf76adc68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A85EE7C-63C2-4D30-B2CD-B6D22D502AAA}">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7B2452BF-8118-44CA-88BB-D2F004BA635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5</vt:i4>
      </vt:variant>
    </vt:vector>
  </HeadingPairs>
  <TitlesOfParts>
    <vt:vector size="11" baseType="lpstr">
      <vt:lpstr>Lista Unitarios</vt:lpstr>
      <vt:lpstr>Mano de obra</vt:lpstr>
      <vt:lpstr>Materiales</vt:lpstr>
      <vt:lpstr>Costos directos</vt:lpstr>
      <vt:lpstr>Unitarios</vt:lpstr>
      <vt:lpstr>Presupuesto</vt:lpstr>
      <vt:lpstr>a</vt:lpstr>
      <vt:lpstr>b</vt:lpstr>
      <vt:lpstr>lapu</vt:lpstr>
      <vt:lpstr>mo</vt:lpstr>
      <vt:lpstr>u</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DADNY</dc:creator>
  <cp:keywords/>
  <dc:description/>
  <cp:lastModifiedBy>Luz Angela Diaquiz</cp:lastModifiedBy>
  <cp:revision/>
  <dcterms:created xsi:type="dcterms:W3CDTF">2013-01-24T15:23:02Z</dcterms:created>
  <dcterms:modified xsi:type="dcterms:W3CDTF">2026-02-27T00:12:42Z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0x010100592AB0B2479E09439F0ACDDB4C832104</vt:lpwstr>
  </property>
  <property fmtid="{D5CDD505-2E9C-101B-9397-08002B2CF9AE}" pid="3" name="MSIP_Label_fc111285-cafa-4fc9-8a9a-bd902089b24f_Enabled">
    <vt:lpwstr>true</vt:lpwstr>
  </property>
  <property fmtid="{D5CDD505-2E9C-101B-9397-08002B2CF9AE}" pid="4" name="MSIP_Label_fc111285-cafa-4fc9-8a9a-bd902089b24f_SetDate">
    <vt:lpwstr>2026-02-18T19:20:34Z</vt:lpwstr>
  </property>
  <property fmtid="{D5CDD505-2E9C-101B-9397-08002B2CF9AE}" pid="5" name="MSIP_Label_fc111285-cafa-4fc9-8a9a-bd902089b24f_Method">
    <vt:lpwstr>Privileged</vt:lpwstr>
  </property>
  <property fmtid="{D5CDD505-2E9C-101B-9397-08002B2CF9AE}" pid="6" name="MSIP_Label_fc111285-cafa-4fc9-8a9a-bd902089b24f_Name">
    <vt:lpwstr>Public</vt:lpwstr>
  </property>
  <property fmtid="{D5CDD505-2E9C-101B-9397-08002B2CF9AE}" pid="7" name="MSIP_Label_fc111285-cafa-4fc9-8a9a-bd902089b24f_SiteId">
    <vt:lpwstr>cbc2c381-2f2e-4d93-91d1-506c9316ace7</vt:lpwstr>
  </property>
  <property fmtid="{D5CDD505-2E9C-101B-9397-08002B2CF9AE}" pid="8" name="MSIP_Label_fc111285-cafa-4fc9-8a9a-bd902089b24f_ActionId">
    <vt:lpwstr>32813076-7a32-4cd0-8bbf-055ea64773f4</vt:lpwstr>
  </property>
  <property fmtid="{D5CDD505-2E9C-101B-9397-08002B2CF9AE}" pid="9" name="MSIP_Label_fc111285-cafa-4fc9-8a9a-bd902089b24f_ContentBits">
    <vt:lpwstr>0</vt:lpwstr>
  </property>
  <property fmtid="{D5CDD505-2E9C-101B-9397-08002B2CF9AE}" pid="10" name="MSIP_Label_fc111285-cafa-4fc9-8a9a-bd902089b24f_Tag">
    <vt:lpwstr>10, 0, 1, 1</vt:lpwstr>
  </property>
</Properties>
</file>